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5600" windowHeight="11760"/>
  </bookViews>
  <sheets>
    <sheet name="DESPESAS" sheetId="1" r:id="rId1"/>
    <sheet name="RECEITAS" sheetId="4" r:id="rId2"/>
    <sheet name=" LEITE" sheetId="2" r:id="rId3"/>
    <sheet name="FLUXO DE CAIXA" sheetId="3" r:id="rId4"/>
  </sheets>
  <definedNames>
    <definedName name="Meses">' LEITE'!$A$3:$A$14</definedName>
  </definedNames>
  <calcPr calcId="144525"/>
</workbook>
</file>

<file path=xl/calcChain.xml><?xml version="1.0" encoding="utf-8"?>
<calcChain xmlns="http://schemas.openxmlformats.org/spreadsheetml/2006/main">
  <c r="E34" i="2" l="1"/>
  <c r="F34" i="2"/>
  <c r="G34" i="2"/>
  <c r="H34" i="2"/>
  <c r="I34" i="2"/>
  <c r="J34" i="2"/>
  <c r="K34" i="2"/>
  <c r="L34" i="2"/>
  <c r="M34" i="2"/>
  <c r="N34" i="2"/>
  <c r="O34" i="2"/>
  <c r="P34" i="2"/>
  <c r="B9" i="4" l="1"/>
  <c r="C9" i="4"/>
  <c r="B5" i="1"/>
  <c r="C13" i="1"/>
  <c r="D13" i="1"/>
  <c r="E13" i="1"/>
  <c r="F13" i="1"/>
  <c r="G13" i="1"/>
  <c r="H13" i="1"/>
  <c r="I13" i="1"/>
  <c r="J13" i="1"/>
  <c r="K13" i="1"/>
  <c r="L13" i="1"/>
  <c r="M13" i="1"/>
  <c r="K9" i="4"/>
  <c r="M9" i="4"/>
  <c r="L9" i="4"/>
  <c r="B7" i="3" l="1"/>
  <c r="C30" i="1"/>
  <c r="D30" i="1"/>
  <c r="B30" i="1"/>
  <c r="E20" i="3"/>
  <c r="D9" i="4"/>
  <c r="E9" i="4"/>
  <c r="F9" i="4"/>
  <c r="G9" i="4"/>
  <c r="H9" i="4"/>
  <c r="I9" i="4"/>
  <c r="J9" i="4"/>
  <c r="B19" i="1" l="1"/>
  <c r="E18" i="3" l="1"/>
  <c r="E17" i="3"/>
  <c r="E16" i="3"/>
  <c r="E15" i="3"/>
  <c r="E14" i="3"/>
  <c r="E13" i="3"/>
  <c r="E12" i="3"/>
  <c r="E11" i="3"/>
  <c r="E9" i="3"/>
  <c r="E8" i="3"/>
  <c r="E3" i="3" l="1"/>
  <c r="B13" i="1" l="1"/>
  <c r="E7" i="3" s="1"/>
  <c r="C5" i="1"/>
  <c r="C3" i="1" s="1"/>
  <c r="E30" i="1"/>
  <c r="E19" i="3" s="1"/>
  <c r="F30" i="1"/>
  <c r="G30" i="1"/>
  <c r="H30" i="1"/>
  <c r="I30" i="1"/>
  <c r="J30" i="1"/>
  <c r="K30" i="1"/>
  <c r="L30" i="1"/>
  <c r="M30" i="1"/>
  <c r="C19" i="1"/>
  <c r="D19" i="1"/>
  <c r="E19" i="1"/>
  <c r="F19" i="1"/>
  <c r="G19" i="1"/>
  <c r="H19" i="1"/>
  <c r="I19" i="1"/>
  <c r="J19" i="1"/>
  <c r="K19" i="1"/>
  <c r="L19" i="1"/>
  <c r="M19" i="1"/>
  <c r="B3" i="1"/>
  <c r="D5" i="1"/>
  <c r="D3" i="1" s="1"/>
  <c r="E5" i="1"/>
  <c r="E3" i="1" s="1"/>
  <c r="F5" i="1"/>
  <c r="F3" i="1" s="1"/>
  <c r="I5" i="1"/>
  <c r="I3" i="1" s="1"/>
  <c r="G5" i="1"/>
  <c r="G3" i="1" s="1"/>
  <c r="H5" i="1"/>
  <c r="H3" i="1" s="1"/>
  <c r="J5" i="1"/>
  <c r="J3" i="1" s="1"/>
  <c r="K5" i="1"/>
  <c r="K3" i="1" s="1"/>
  <c r="L5" i="1"/>
  <c r="L3" i="1" s="1"/>
  <c r="M5" i="1"/>
  <c r="M3" i="1" s="1"/>
  <c r="E6" i="3" l="1"/>
  <c r="E10" i="3"/>
  <c r="B3" i="3"/>
  <c r="B6" i="3" s="1"/>
  <c r="B8" i="3" s="1"/>
  <c r="E21" i="3" l="1"/>
  <c r="G7" i="3" s="1"/>
</calcChain>
</file>

<file path=xl/comments1.xml><?xml version="1.0" encoding="utf-8"?>
<comments xmlns="http://schemas.openxmlformats.org/spreadsheetml/2006/main">
  <authors>
    <author>USUARIO08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 xml:space="preserve">ENTRADA: Tudo que gera ganho em R$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SAÍDAS: Tudo que gera custo na propriedade.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<sst xmlns="http://schemas.openxmlformats.org/spreadsheetml/2006/main" count="125" uniqueCount="82">
  <si>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</si>
  <si>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</si>
  <si>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</si>
  <si>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</si>
  <si>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</si>
  <si>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</si>
  <si>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</si>
  <si>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</si>
  <si>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</si>
  <si>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</si>
  <si>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</si>
  <si>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</si>
  <si>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Cana/ Capim</t>
  </si>
  <si>
    <t xml:space="preserve">Silagem de Milho </t>
  </si>
  <si>
    <t>Pastagem</t>
  </si>
  <si>
    <t xml:space="preserve">Frete Silagem </t>
  </si>
  <si>
    <t>Silagem própria</t>
  </si>
  <si>
    <t>Feno</t>
  </si>
  <si>
    <t>Sêmen</t>
  </si>
  <si>
    <t>Equip. de Inseminação</t>
  </si>
  <si>
    <t>Nitrogênio</t>
  </si>
  <si>
    <t>Sanidade</t>
  </si>
  <si>
    <t>Ordenha</t>
  </si>
  <si>
    <t>Equip. e Maq.</t>
  </si>
  <si>
    <t>Combustivel e Lubrificante</t>
  </si>
  <si>
    <t>Energia Elétrica</t>
  </si>
  <si>
    <t>M.O. Avulsa</t>
  </si>
  <si>
    <t>M.O. Fixa</t>
  </si>
  <si>
    <t>Imposto</t>
  </si>
  <si>
    <t>Despesas Bancárias</t>
  </si>
  <si>
    <t xml:space="preserve">Mineral e Adtivos </t>
  </si>
  <si>
    <t xml:space="preserve">Rescisão/ Férias </t>
  </si>
  <si>
    <t>Telefone</t>
  </si>
  <si>
    <t>Compra de Equip.</t>
  </si>
  <si>
    <t xml:space="preserve">Compra de animais </t>
  </si>
  <si>
    <t>VALOR LEITE</t>
  </si>
  <si>
    <t>PRODUÇÃO DE LEITE/ DIA</t>
  </si>
  <si>
    <t>MÊS</t>
  </si>
  <si>
    <t>TOTAL/ MÊS</t>
  </si>
  <si>
    <t>FLUXO DE CAIXA</t>
  </si>
  <si>
    <t xml:space="preserve">ENTRADAS </t>
  </si>
  <si>
    <t>Litro/ Mês</t>
  </si>
  <si>
    <t>Valor Leite</t>
  </si>
  <si>
    <t xml:space="preserve">Produção leite/ dia </t>
  </si>
  <si>
    <t>Entradas Total</t>
  </si>
  <si>
    <t>Alimentação</t>
  </si>
  <si>
    <t>Reprodução</t>
  </si>
  <si>
    <t>Manutenção</t>
  </si>
  <si>
    <t>Investimento</t>
  </si>
  <si>
    <t xml:space="preserve">Outros </t>
  </si>
  <si>
    <t xml:space="preserve">SAÍDAS </t>
  </si>
  <si>
    <t>Volumoso</t>
  </si>
  <si>
    <t>Concentrado</t>
  </si>
  <si>
    <t>Assitência Profissional</t>
  </si>
  <si>
    <t xml:space="preserve">TOTAL DE DESPESAS </t>
  </si>
  <si>
    <t>LUCRO/ PREJUÍZO</t>
  </si>
  <si>
    <t>DESPESAS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</si>
  <si>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</si>
  <si>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</si>
  <si>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</si>
  <si>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</si>
  <si>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</si>
  <si>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</si>
  <si>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</si>
  <si>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</si>
  <si>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</si>
  <si>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</si>
  <si>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</si>
  <si>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</si>
  <si>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RECEITAS </t>
  </si>
  <si>
    <t>Serviços Tercerizados</t>
  </si>
  <si>
    <t>Venda de Silagem</t>
  </si>
  <si>
    <t>Venda de Derivados</t>
  </si>
  <si>
    <t>Venda de Esterco</t>
  </si>
  <si>
    <t>Venda de Animais</t>
  </si>
  <si>
    <t>Arrendamento de pasto</t>
  </si>
  <si>
    <t xml:space="preserve">TOTAL </t>
  </si>
  <si>
    <t>Contrucões</t>
  </si>
  <si>
    <t>Outros investimento</t>
  </si>
  <si>
    <t xml:space="preserve">Receitas 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</si>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</sst>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&quot;R$&quot;\ #,##0.00"/>
    <numFmt numFmtId="165" formatCode="&quot;R$&quot;\ #,##0.00;[Red]&quot;R$&quot;\ #,##0.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0" xfId="0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0" fillId="0" borderId="0" xfId="0" applyFill="1" applyBorder="1" applyAlignment="1"/>
    <xf numFmtId="0" fontId="1" fillId="4" borderId="1" xfId="0" applyFont="1" applyFill="1" applyBorder="1"/>
    <xf numFmtId="164" fontId="0" fillId="4" borderId="1" xfId="0" applyNumberFormat="1" applyFill="1" applyBorder="1"/>
    <xf numFmtId="0" fontId="7" fillId="3" borderId="1" xfId="0" applyFont="1" applyFill="1" applyBorder="1" applyAlignment="1">
      <alignment vertical="center"/>
    </xf>
    <xf numFmtId="0" fontId="3" fillId="4" borderId="1" xfId="0" applyFont="1" applyFill="1" applyBorder="1"/>
    <xf numFmtId="0" fontId="0" fillId="4" borderId="1" xfId="0" applyFill="1" applyBorder="1"/>
    <xf numFmtId="0" fontId="7" fillId="3" borderId="1" xfId="0" applyFont="1" applyFill="1" applyBorder="1"/>
    <xf numFmtId="164" fontId="0" fillId="0" borderId="0" xfId="0" applyNumberFormat="1"/>
    <xf numFmtId="44" fontId="0" fillId="0" borderId="0" xfId="1" applyFont="1"/>
    <xf numFmtId="2" fontId="0" fillId="0" borderId="0" xfId="0" applyNumberFormat="1" applyAlignment="1">
      <alignment horizontal="left" indent="4"/>
    </xf>
    <xf numFmtId="164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/>
    <xf numFmtId="0" fontId="3" fillId="4" borderId="1" xfId="0" applyFont="1" applyFill="1" applyBorder="1" applyProtection="1"/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1" applyNumberFormat="1" applyFont="1" applyBorder="1" applyAlignment="1" applyProtection="1">
      <alignment horizontal="right"/>
      <protection locked="0"/>
    </xf>
    <xf numFmtId="0" fontId="7" fillId="3" borderId="4" xfId="0" applyFont="1" applyFill="1" applyBorder="1" applyProtection="1"/>
    <xf numFmtId="0" fontId="0" fillId="0" borderId="1" xfId="0" applyBorder="1" applyProtection="1"/>
    <xf numFmtId="0" fontId="0" fillId="0" borderId="0" xfId="0" applyBorder="1" applyProtection="1"/>
    <xf numFmtId="0" fontId="7" fillId="3" borderId="1" xfId="0" applyFont="1" applyFill="1" applyBorder="1" applyProtection="1"/>
    <xf numFmtId="164" fontId="0" fillId="0" borderId="1" xfId="0" applyNumberFormat="1" applyBorder="1" applyProtection="1"/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8" fillId="3" borderId="1" xfId="0" applyFont="1" applyFill="1" applyBorder="1" applyProtection="1"/>
    <xf numFmtId="164" fontId="0" fillId="0" borderId="1" xfId="0" applyNumberFormat="1" applyFill="1" applyBorder="1" applyProtection="1"/>
    <xf numFmtId="165" fontId="0" fillId="0" borderId="1" xfId="0" applyNumberFormat="1" applyBorder="1" applyProtection="1"/>
    <xf numFmtId="0" fontId="9" fillId="4" borderId="1" xfId="0" applyFont="1" applyFill="1" applyBorder="1" applyProtection="1"/>
    <xf numFmtId="164" fontId="0" fillId="0" borderId="0" xfId="0" applyNumberFormat="1" applyBorder="1" applyProtection="1"/>
    <xf numFmtId="0" fontId="1" fillId="4" borderId="1" xfId="0" applyFont="1" applyFill="1" applyBorder="1" applyProtection="1"/>
    <xf numFmtId="0" fontId="6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2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C35" sqref="C35"/>
    </sheetView>
  </sheetViews>
  <sheetFormatPr defaultRowHeight="15" x14ac:dyDescent="0.25"/>
  <cols>
    <col min="1" max="1" width="28.5703125" bestFit="1" customWidth="1"/>
    <col min="2" max="2" width="12.7109375" bestFit="1" customWidth="1"/>
    <col min="3" max="3" width="11.7109375" bestFit="1" customWidth="1"/>
    <col min="4" max="13" width="11" customWidth="1"/>
  </cols>
  <sheetData>
    <row r="1" spans="1:13" x14ac:dyDescent="0.25">
      <c r="A1" s="41" t="s">
        <v>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34.5" customHeight="1" x14ac:dyDescent="0.25">
      <c r="A2" s="3"/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</row>
    <row r="3" spans="1:13" x14ac:dyDescent="0.25">
      <c r="A3" s="12" t="s">
        <v>45</v>
      </c>
      <c r="B3" s="13">
        <f t="shared" ref="B3:M3" si="0">SUM(B5+B4+B12)</f>
        <v>0</v>
      </c>
      <c r="C3" s="13">
        <f t="shared" si="0"/>
        <v>0</v>
      </c>
      <c r="D3" s="13">
        <f t="shared" si="0"/>
        <v>0</v>
      </c>
      <c r="E3" s="13">
        <f>SUM(E5+E4+E12)</f>
        <v>0</v>
      </c>
      <c r="F3" s="13">
        <f>SUM(F5+F4+F12)</f>
        <v>0</v>
      </c>
      <c r="G3" s="13">
        <f t="shared" si="0"/>
        <v>0</v>
      </c>
      <c r="H3" s="13">
        <f t="shared" si="0"/>
        <v>0</v>
      </c>
      <c r="I3" s="13">
        <f t="shared" si="0"/>
        <v>0</v>
      </c>
      <c r="J3" s="13">
        <f t="shared" si="0"/>
        <v>0</v>
      </c>
      <c r="K3" s="13">
        <f t="shared" si="0"/>
        <v>0</v>
      </c>
      <c r="L3" s="13">
        <f t="shared" si="0"/>
        <v>0</v>
      </c>
      <c r="M3" s="13">
        <f t="shared" si="0"/>
        <v>0</v>
      </c>
    </row>
    <row r="4" spans="1:13" x14ac:dyDescent="0.25">
      <c r="A4" s="2" t="s">
        <v>52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25">
      <c r="A5" s="2" t="s">
        <v>51</v>
      </c>
      <c r="B5" s="31">
        <f>SUM(B6:B11)</f>
        <v>0</v>
      </c>
      <c r="C5" s="31">
        <f t="shared" ref="C5:M5" si="1">SUM(C6:C11)</f>
        <v>0</v>
      </c>
      <c r="D5" s="31">
        <f t="shared" si="1"/>
        <v>0</v>
      </c>
      <c r="E5" s="31">
        <f t="shared" si="1"/>
        <v>0</v>
      </c>
      <c r="F5" s="31">
        <f t="shared" si="1"/>
        <v>0</v>
      </c>
      <c r="G5" s="31">
        <f t="shared" si="1"/>
        <v>0</v>
      </c>
      <c r="H5" s="31">
        <f t="shared" si="1"/>
        <v>0</v>
      </c>
      <c r="I5" s="31">
        <f t="shared" si="1"/>
        <v>0</v>
      </c>
      <c r="J5" s="31">
        <f t="shared" si="1"/>
        <v>0</v>
      </c>
      <c r="K5" s="31">
        <f t="shared" si="1"/>
        <v>0</v>
      </c>
      <c r="L5" s="31">
        <f t="shared" si="1"/>
        <v>0</v>
      </c>
      <c r="M5" s="31">
        <f t="shared" si="1"/>
        <v>0</v>
      </c>
    </row>
    <row r="6" spans="1:13" x14ac:dyDescent="0.25">
      <c r="A6" s="2" t="s">
        <v>12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2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x14ac:dyDescent="0.25">
      <c r="A8" s="2" t="s">
        <v>14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2" t="s">
        <v>15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x14ac:dyDescent="0.25">
      <c r="A10" s="2" t="s">
        <v>16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2" t="s">
        <v>17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x14ac:dyDescent="0.25">
      <c r="A12" s="2" t="s">
        <v>30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x14ac:dyDescent="0.25">
      <c r="A13" s="12" t="s">
        <v>46</v>
      </c>
      <c r="B13" s="22">
        <f>SUM(B14:B16)</f>
        <v>0</v>
      </c>
      <c r="C13" s="22">
        <f t="shared" ref="C13:M13" si="2">SUM(C14:C16)</f>
        <v>0</v>
      </c>
      <c r="D13" s="22">
        <f t="shared" si="2"/>
        <v>0</v>
      </c>
      <c r="E13" s="22">
        <f t="shared" si="2"/>
        <v>0</v>
      </c>
      <c r="F13" s="22">
        <f t="shared" si="2"/>
        <v>0</v>
      </c>
      <c r="G13" s="22">
        <f t="shared" si="2"/>
        <v>0</v>
      </c>
      <c r="H13" s="22">
        <f t="shared" si="2"/>
        <v>0</v>
      </c>
      <c r="I13" s="22">
        <f t="shared" si="2"/>
        <v>0</v>
      </c>
      <c r="J13" s="22">
        <f t="shared" si="2"/>
        <v>0</v>
      </c>
      <c r="K13" s="22">
        <f t="shared" si="2"/>
        <v>0</v>
      </c>
      <c r="L13" s="22">
        <f t="shared" si="2"/>
        <v>0</v>
      </c>
      <c r="M13" s="22">
        <f t="shared" si="2"/>
        <v>0</v>
      </c>
    </row>
    <row r="14" spans="1:13" x14ac:dyDescent="0.25">
      <c r="A14" s="2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x14ac:dyDescent="0.25">
      <c r="A15" s="2" t="s">
        <v>20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x14ac:dyDescent="0.25">
      <c r="A16" s="2" t="s">
        <v>19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12" t="s">
        <v>21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x14ac:dyDescent="0.25">
      <c r="A18" s="12" t="s">
        <v>53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x14ac:dyDescent="0.25">
      <c r="A19" s="12" t="s">
        <v>47</v>
      </c>
      <c r="B19" s="22">
        <f>SUM(B20:B21)</f>
        <v>0</v>
      </c>
      <c r="C19" s="22">
        <f t="shared" ref="C19:M19" si="3">SUM(C20:C21)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</row>
    <row r="20" spans="1:13" x14ac:dyDescent="0.25">
      <c r="A20" s="2" t="s">
        <v>22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25">
      <c r="A21" s="2" t="s">
        <v>23</v>
      </c>
      <c r="B21" s="24"/>
      <c r="C21" s="24" t="s">
        <v>81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25">
      <c r="A22" s="12" t="s">
        <v>24</v>
      </c>
      <c r="B22" s="21"/>
      <c r="C22" s="21" t="s">
        <v>81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x14ac:dyDescent="0.25">
      <c r="A23" s="12" t="s">
        <v>25</v>
      </c>
      <c r="B23" s="21"/>
      <c r="C23" s="21" t="s">
        <v>80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x14ac:dyDescent="0.25">
      <c r="A24" s="12" t="s">
        <v>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x14ac:dyDescent="0.25">
      <c r="A25" s="12" t="s">
        <v>27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x14ac:dyDescent="0.25">
      <c r="A26" s="12" t="s">
        <v>28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12" t="s">
        <v>29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3" x14ac:dyDescent="0.25">
      <c r="A28" s="12" t="s">
        <v>31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13" x14ac:dyDescent="0.25">
      <c r="A29" s="12" t="s">
        <v>32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x14ac:dyDescent="0.25">
      <c r="A30" s="12" t="s">
        <v>48</v>
      </c>
      <c r="B30" s="13">
        <f>SUM(B31:B34)</f>
        <v>0</v>
      </c>
      <c r="C30" s="13">
        <f t="shared" ref="C30:D30" si="4">SUM(C31:C34)</f>
        <v>0</v>
      </c>
      <c r="D30" s="13">
        <f t="shared" si="4"/>
        <v>0</v>
      </c>
      <c r="E30" s="13">
        <f t="shared" ref="E30:M30" si="5">SUM(E31:E34)</f>
        <v>0</v>
      </c>
      <c r="F30" s="13">
        <f t="shared" si="5"/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0</v>
      </c>
      <c r="L30" s="13">
        <f t="shared" si="5"/>
        <v>0</v>
      </c>
      <c r="M30" s="13">
        <f t="shared" si="5"/>
        <v>0</v>
      </c>
    </row>
    <row r="31" spans="1:13" x14ac:dyDescent="0.25">
      <c r="A31" s="2" t="s">
        <v>33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x14ac:dyDescent="0.25">
      <c r="A32" s="2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2" t="s">
        <v>77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5">
      <c r="A34" s="2" t="s">
        <v>78</v>
      </c>
      <c r="B34" s="24"/>
      <c r="C34" s="24" t="s">
        <v>81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x14ac:dyDescent="0.25">
      <c r="A35" s="12" t="s">
        <v>49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</sheetData>
  <sheetProtection password="F437" sheet="1" objects="1" scenarios="1" selectLockedCells="1"/>
  <mergeCells count="1">
    <mergeCell ref="A1:M1"/>
  </mergeCells>
  <pageMargins left="0.511811024" right="0.511811024" top="0.78740157499999996" bottom="0.78740157499999996" header="0.31496062000000002" footer="0.31496062000000002"/>
  <pageSetup orientation="portrait" horizontalDpi="300" r:id="rId1"/>
  <ignoredErrors>
    <ignoredError sqref="B13" formulaRange="1"/>
    <ignoredError sqref="C18:M18 C20 F19:M19 F5:M5 B5 H17:M17 B21 G21:M21 G20:M20" unlockedFormula="1"/>
    <ignoredError sqref="D19:E19 B19:C19 C5:E5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D25" sqref="D25"/>
    </sheetView>
  </sheetViews>
  <sheetFormatPr defaultRowHeight="15" x14ac:dyDescent="0.25"/>
  <cols>
    <col min="1" max="1" width="22.42578125" bestFit="1" customWidth="1"/>
    <col min="2" max="13" width="11.28515625" customWidth="1"/>
  </cols>
  <sheetData>
    <row r="1" spans="1:13" x14ac:dyDescent="0.25">
      <c r="A1" s="41" t="s">
        <v>69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1"/>
      <c r="B2" s="1" t="s">
        <v>57</v>
      </c>
      <c r="C2" s="1" t="s">
        <v>58</v>
      </c>
      <c r="D2" s="1" t="s">
        <v>59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66</v>
      </c>
      <c r="L2" s="1" t="s">
        <v>67</v>
      </c>
      <c r="M2" s="1" t="s">
        <v>68</v>
      </c>
    </row>
    <row r="3" spans="1:13" x14ac:dyDescent="0.25">
      <c r="A3" s="1" t="s">
        <v>74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5">
      <c r="A4" s="1" t="s">
        <v>73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25">
      <c r="A5" s="1" t="s">
        <v>72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x14ac:dyDescent="0.25">
      <c r="A6" s="1" t="s">
        <v>71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1" t="s">
        <v>70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x14ac:dyDescent="0.25">
      <c r="A8" s="1" t="s">
        <v>75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23" t="s">
        <v>76</v>
      </c>
      <c r="B9" s="22">
        <f>SUM(B3:B8)</f>
        <v>0</v>
      </c>
      <c r="C9" s="22">
        <f>SUM(C3:C8)</f>
        <v>0</v>
      </c>
      <c r="D9" s="22">
        <f t="shared" ref="D9:J9" si="0">SUM(D3:D8)</f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>SUM(K3:K8)</f>
        <v>0</v>
      </c>
      <c r="L9" s="22">
        <f>SUM(L3:L8)</f>
        <v>0</v>
      </c>
      <c r="M9" s="22">
        <f>SUM(M3:M8)</f>
        <v>0</v>
      </c>
    </row>
  </sheetData>
  <sheetProtection password="F437" sheet="1" objects="1" scenarios="1"/>
  <mergeCells count="1"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80" zoomScaleNormal="80" workbookViewId="0">
      <selection activeCell="B4" sqref="B4"/>
    </sheetView>
  </sheetViews>
  <sheetFormatPr defaultRowHeight="15" x14ac:dyDescent="0.25"/>
  <cols>
    <col min="1" max="1" width="15" bestFit="1" customWidth="1"/>
    <col min="2" max="2" width="15.42578125" bestFit="1" customWidth="1"/>
    <col min="3" max="3" width="9.140625" customWidth="1"/>
    <col min="4" max="4" width="26.42578125" bestFit="1" customWidth="1"/>
    <col min="5" max="16" width="11.7109375" customWidth="1"/>
  </cols>
  <sheetData>
    <row r="1" spans="1:16" ht="15.75" x14ac:dyDescent="0.25">
      <c r="D1" s="14" t="s">
        <v>36</v>
      </c>
      <c r="E1" s="42" t="s">
        <v>37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3"/>
    </row>
    <row r="2" spans="1:16" ht="15.75" x14ac:dyDescent="0.25">
      <c r="A2" s="42" t="s">
        <v>35</v>
      </c>
      <c r="B2" s="43"/>
      <c r="D2" s="9"/>
      <c r="E2" s="8" t="s">
        <v>0</v>
      </c>
      <c r="F2" s="8" t="s">
        <v>1</v>
      </c>
      <c r="G2" s="8" t="s">
        <v>2</v>
      </c>
      <c r="H2" s="8" t="s">
        <v>3</v>
      </c>
      <c r="I2" s="8" t="s">
        <v>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 t="s">
        <v>10</v>
      </c>
      <c r="P2" s="8" t="s">
        <v>11</v>
      </c>
    </row>
    <row r="3" spans="1:16" x14ac:dyDescent="0.25">
      <c r="A3" s="7" t="s">
        <v>0</v>
      </c>
      <c r="B3" s="24"/>
      <c r="D3" s="1">
        <v>1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x14ac:dyDescent="0.25">
      <c r="A4" s="7" t="s">
        <v>1</v>
      </c>
      <c r="B4" s="24"/>
      <c r="D4" s="1">
        <v>2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25">
      <c r="A5" s="7" t="s">
        <v>2</v>
      </c>
      <c r="B5" s="24"/>
      <c r="D5" s="1">
        <v>3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5">
      <c r="A6" s="7" t="s">
        <v>3</v>
      </c>
      <c r="B6" s="26"/>
      <c r="D6" s="1">
        <v>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5">
      <c r="A7" s="7" t="s">
        <v>4</v>
      </c>
      <c r="B7" s="24"/>
      <c r="D7" s="1">
        <v>5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x14ac:dyDescent="0.25">
      <c r="A8" s="7" t="s">
        <v>5</v>
      </c>
      <c r="B8" s="24"/>
      <c r="D8" s="1">
        <v>6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5">
      <c r="A9" s="7" t="s">
        <v>6</v>
      </c>
      <c r="B9" s="24"/>
      <c r="D9" s="1">
        <v>7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x14ac:dyDescent="0.25">
      <c r="A10" s="7" t="s">
        <v>7</v>
      </c>
      <c r="B10" s="24"/>
      <c r="D10" s="1">
        <v>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x14ac:dyDescent="0.25">
      <c r="A11" s="7" t="s">
        <v>8</v>
      </c>
      <c r="B11" s="24"/>
      <c r="D11" s="1">
        <v>9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x14ac:dyDescent="0.25">
      <c r="A12" s="7" t="s">
        <v>9</v>
      </c>
      <c r="B12" s="24"/>
      <c r="D12" s="1">
        <v>10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5">
      <c r="A13" s="7" t="s">
        <v>10</v>
      </c>
      <c r="B13" s="24"/>
      <c r="D13" s="1">
        <v>11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25">
      <c r="A14" s="7" t="s">
        <v>11</v>
      </c>
      <c r="B14" s="24"/>
      <c r="D14" s="1">
        <v>12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25">
      <c r="D15" s="1">
        <v>13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25">
      <c r="D16" s="1">
        <v>14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x14ac:dyDescent="0.25">
      <c r="D17" s="1">
        <v>15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25">
      <c r="D18" s="1">
        <v>16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25">
      <c r="D19" s="1">
        <v>17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20"/>
      <c r="D20" s="1">
        <v>18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D21" s="1">
        <v>19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19"/>
      <c r="D22" s="1">
        <v>20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D23" s="1">
        <v>21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25">
      <c r="D24" s="1">
        <v>22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D25" s="1">
        <v>23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D26" s="1">
        <v>24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D27" s="1">
        <v>25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18"/>
      <c r="D28" s="1">
        <v>26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D29" s="1">
        <v>27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D30" s="1">
        <v>28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D31" s="1">
        <v>29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D32" s="1">
        <v>30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4:16" x14ac:dyDescent="0.25">
      <c r="D33" s="1">
        <v>31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4:16" x14ac:dyDescent="0.25">
      <c r="D34" s="15" t="s">
        <v>38</v>
      </c>
      <c r="E34" s="16">
        <f>SUM(E3:E33)</f>
        <v>0</v>
      </c>
      <c r="F34" s="16">
        <f>SUM(F3:F33)</f>
        <v>0</v>
      </c>
      <c r="G34" s="16">
        <f t="shared" ref="G34:H34" si="0">SUM(G3:G33)</f>
        <v>0</v>
      </c>
      <c r="H34" s="16">
        <f t="shared" si="0"/>
        <v>0</v>
      </c>
      <c r="I34" s="16">
        <f t="shared" ref="I34:O34" si="1">SUM(I3:I33)</f>
        <v>0</v>
      </c>
      <c r="J34" s="16">
        <f t="shared" si="1"/>
        <v>0</v>
      </c>
      <c r="K34" s="16">
        <f t="shared" si="1"/>
        <v>0</v>
      </c>
      <c r="L34" s="16">
        <f t="shared" si="1"/>
        <v>0</v>
      </c>
      <c r="M34" s="16">
        <f t="shared" si="1"/>
        <v>0</v>
      </c>
      <c r="N34" s="16">
        <f t="shared" si="1"/>
        <v>0</v>
      </c>
      <c r="O34" s="16">
        <f t="shared" si="1"/>
        <v>0</v>
      </c>
      <c r="P34" s="16">
        <f>SUM(P3:P33)</f>
        <v>0</v>
      </c>
    </row>
  </sheetData>
  <mergeCells count="2">
    <mergeCell ref="A2:B2"/>
    <mergeCell ref="E1:P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workbookViewId="0">
      <selection activeCell="G10" sqref="G10"/>
    </sheetView>
  </sheetViews>
  <sheetFormatPr defaultRowHeight="15" x14ac:dyDescent="0.25"/>
  <cols>
    <col min="1" max="1" width="22.7109375" bestFit="1" customWidth="1"/>
    <col min="2" max="2" width="14.42578125" bestFit="1" customWidth="1"/>
    <col min="4" max="4" width="25.85546875" bestFit="1" customWidth="1"/>
    <col min="5" max="5" width="12.7109375" bestFit="1" customWidth="1"/>
    <col min="7" max="7" width="18.28515625" bestFit="1" customWidth="1"/>
  </cols>
  <sheetData>
    <row r="1" spans="1:14" ht="15.75" x14ac:dyDescent="0.25">
      <c r="A1" s="47" t="s">
        <v>39</v>
      </c>
      <c r="B1" s="47"/>
      <c r="C1" s="47"/>
      <c r="D1" s="47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5.75" x14ac:dyDescent="0.25">
      <c r="A2" s="17" t="s">
        <v>37</v>
      </c>
      <c r="B2" s="48" t="s">
        <v>3</v>
      </c>
      <c r="C2" s="48"/>
      <c r="D2" s="48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.75" x14ac:dyDescent="0.25">
      <c r="A3" s="27" t="s">
        <v>43</v>
      </c>
      <c r="B3" s="28">
        <f>HLOOKUP(B2,' LEITE'!D2:P34,33,FALSE)</f>
        <v>0</v>
      </c>
      <c r="C3" s="29"/>
      <c r="D3" s="30" t="s">
        <v>42</v>
      </c>
      <c r="E3" s="31">
        <f>VLOOKUP(B2,' LEITE'!A3:B14,2,FALSE)</f>
        <v>0</v>
      </c>
      <c r="F3" s="29"/>
      <c r="G3" s="29"/>
      <c r="H3" s="6"/>
      <c r="I3" s="6"/>
      <c r="J3" s="6"/>
      <c r="K3" s="6"/>
      <c r="L3" s="6"/>
      <c r="M3" s="6"/>
      <c r="N3" s="6"/>
    </row>
    <row r="4" spans="1:14" x14ac:dyDescent="0.25">
      <c r="A4" s="32"/>
      <c r="B4" s="32"/>
      <c r="C4" s="32"/>
      <c r="D4" s="32"/>
      <c r="E4" s="32"/>
      <c r="F4" s="32"/>
      <c r="G4" s="32"/>
    </row>
    <row r="5" spans="1:14" ht="15.75" x14ac:dyDescent="0.25">
      <c r="A5" s="45" t="s">
        <v>40</v>
      </c>
      <c r="B5" s="46"/>
      <c r="C5" s="33"/>
      <c r="D5" s="30" t="s">
        <v>50</v>
      </c>
      <c r="E5" s="32"/>
      <c r="F5" s="32"/>
      <c r="G5" s="32"/>
    </row>
    <row r="6" spans="1:14" ht="15.75" x14ac:dyDescent="0.25">
      <c r="A6" s="28" t="s">
        <v>41</v>
      </c>
      <c r="B6" s="31">
        <f>B3*E3</f>
        <v>0</v>
      </c>
      <c r="C6" s="29"/>
      <c r="D6" s="34" t="s">
        <v>45</v>
      </c>
      <c r="E6" s="31">
        <f>HLOOKUP($B$2,DESPESAS!$A$2:$M$35,2,FALSE)</f>
        <v>0</v>
      </c>
      <c r="F6" s="32"/>
      <c r="G6" s="35" t="s">
        <v>55</v>
      </c>
    </row>
    <row r="7" spans="1:14" x14ac:dyDescent="0.25">
      <c r="A7" s="28" t="s">
        <v>79</v>
      </c>
      <c r="B7" s="36">
        <f>HLOOKUP(B2,RECEITAS!A2:M9,8,FALSE)</f>
        <v>0</v>
      </c>
      <c r="C7" s="29"/>
      <c r="D7" s="34" t="s">
        <v>46</v>
      </c>
      <c r="E7" s="31">
        <f>HLOOKUP($B$2,DESPESAS!$A$2:$M$35,12,FALSE)</f>
        <v>0</v>
      </c>
      <c r="F7" s="32"/>
      <c r="G7" s="37">
        <f>B8-E21</f>
        <v>0</v>
      </c>
    </row>
    <row r="8" spans="1:14" ht="15.75" x14ac:dyDescent="0.25">
      <c r="A8" s="38" t="s">
        <v>44</v>
      </c>
      <c r="B8" s="22">
        <f>SUM(B6:B7)</f>
        <v>0</v>
      </c>
      <c r="C8" s="39"/>
      <c r="D8" s="34" t="s">
        <v>21</v>
      </c>
      <c r="E8" s="31">
        <f>HLOOKUP($B$2,DESPESAS!$A$2:$M$35,16,FALSE)</f>
        <v>0</v>
      </c>
      <c r="F8" s="32"/>
      <c r="G8" s="32"/>
    </row>
    <row r="9" spans="1:14" x14ac:dyDescent="0.25">
      <c r="A9" s="32"/>
      <c r="B9" s="32"/>
      <c r="C9" s="29"/>
      <c r="D9" s="34" t="s">
        <v>53</v>
      </c>
      <c r="E9" s="31">
        <f>HLOOKUP($B$2,DESPESAS!$A$2:$M$35,17,FALSE)</f>
        <v>0</v>
      </c>
      <c r="F9" s="32"/>
      <c r="G9" s="32"/>
    </row>
    <row r="10" spans="1:14" x14ac:dyDescent="0.25">
      <c r="A10" s="32"/>
      <c r="B10" s="32"/>
      <c r="C10" s="29"/>
      <c r="D10" s="34" t="s">
        <v>47</v>
      </c>
      <c r="E10" s="31">
        <f>HLOOKUP($B$2,DESPESAS!$A$2:$M$35,18,FALSE)</f>
        <v>0</v>
      </c>
      <c r="F10" s="32"/>
      <c r="G10" s="32"/>
    </row>
    <row r="11" spans="1:14" x14ac:dyDescent="0.25">
      <c r="A11" s="32"/>
      <c r="B11" s="32"/>
      <c r="C11" s="29"/>
      <c r="D11" s="34" t="s">
        <v>24</v>
      </c>
      <c r="E11" s="31">
        <f>HLOOKUP($B$2,DESPESAS!$A$2:$M$35,21,FALSE)</f>
        <v>0</v>
      </c>
      <c r="F11" s="32"/>
      <c r="G11" s="32"/>
    </row>
    <row r="12" spans="1:14" x14ac:dyDescent="0.25">
      <c r="A12" s="32"/>
      <c r="B12" s="32"/>
      <c r="C12" s="29"/>
      <c r="D12" s="34" t="s">
        <v>25</v>
      </c>
      <c r="E12" s="31">
        <f>HLOOKUP($B$2,DESPESAS!$A$2:$M$35,22,FALSE)</f>
        <v>0</v>
      </c>
      <c r="F12" s="32"/>
      <c r="G12" s="32"/>
    </row>
    <row r="13" spans="1:14" x14ac:dyDescent="0.25">
      <c r="A13" s="32"/>
      <c r="B13" s="32"/>
      <c r="C13" s="32"/>
      <c r="D13" s="34" t="s">
        <v>26</v>
      </c>
      <c r="E13" s="31">
        <f>HLOOKUP($B$2,DESPESAS!$A$2:$M$35,23,FALSE)</f>
        <v>0</v>
      </c>
      <c r="F13" s="32"/>
      <c r="G13" s="32"/>
    </row>
    <row r="14" spans="1:14" x14ac:dyDescent="0.25">
      <c r="A14" s="32"/>
      <c r="B14" s="32"/>
      <c r="C14" s="32"/>
      <c r="D14" s="34" t="s">
        <v>27</v>
      </c>
      <c r="E14" s="31">
        <f>HLOOKUP($B$2,DESPESAS!$A$2:$M$35,24,FALSE)</f>
        <v>0</v>
      </c>
      <c r="F14" s="32"/>
      <c r="G14" s="32"/>
    </row>
    <row r="15" spans="1:14" x14ac:dyDescent="0.25">
      <c r="A15" s="32"/>
      <c r="B15" s="32"/>
      <c r="C15" s="32"/>
      <c r="D15" s="34" t="s">
        <v>28</v>
      </c>
      <c r="E15" s="31">
        <f>HLOOKUP($B$2,DESPESAS!$A$2:$M$35,25,FALSE)</f>
        <v>0</v>
      </c>
      <c r="F15" s="32"/>
      <c r="G15" s="32"/>
    </row>
    <row r="16" spans="1:14" x14ac:dyDescent="0.25">
      <c r="A16" s="32"/>
      <c r="B16" s="32"/>
      <c r="C16" s="32"/>
      <c r="D16" s="34" t="s">
        <v>29</v>
      </c>
      <c r="E16" s="31">
        <f>HLOOKUP($B$2,DESPESAS!$A$2:$M$35,26,FALSE)</f>
        <v>0</v>
      </c>
      <c r="F16" s="32"/>
      <c r="G16" s="32"/>
    </row>
    <row r="17" spans="1:7" x14ac:dyDescent="0.25">
      <c r="A17" s="32"/>
      <c r="B17" s="32"/>
      <c r="C17" s="32"/>
      <c r="D17" s="34" t="s">
        <v>31</v>
      </c>
      <c r="E17" s="31">
        <f>HLOOKUP($B$2,DESPESAS!$A$2:$M$35,27,FALSE)</f>
        <v>0</v>
      </c>
      <c r="F17" s="32"/>
      <c r="G17" s="32"/>
    </row>
    <row r="18" spans="1:7" x14ac:dyDescent="0.25">
      <c r="A18" s="32"/>
      <c r="B18" s="32"/>
      <c r="C18" s="32"/>
      <c r="D18" s="34" t="s">
        <v>32</v>
      </c>
      <c r="E18" s="31">
        <f>HLOOKUP($B$2,DESPESAS!$A$2:$M$35,28,FALSE)</f>
        <v>0</v>
      </c>
      <c r="F18" s="32"/>
      <c r="G18" s="32"/>
    </row>
    <row r="19" spans="1:7" x14ac:dyDescent="0.25">
      <c r="A19" s="32"/>
      <c r="B19" s="32"/>
      <c r="C19" s="32"/>
      <c r="D19" s="34" t="s">
        <v>48</v>
      </c>
      <c r="E19" s="31">
        <f>HLOOKUP($B$2,DESPESAS!$A$2:$M$35,29,FALSE)</f>
        <v>0</v>
      </c>
      <c r="F19" s="32"/>
      <c r="G19" s="32"/>
    </row>
    <row r="20" spans="1:7" x14ac:dyDescent="0.25">
      <c r="A20" s="32"/>
      <c r="B20" s="32"/>
      <c r="C20" s="32"/>
      <c r="D20" s="34" t="s">
        <v>49</v>
      </c>
      <c r="E20" s="31">
        <f>HLOOKUP($B$2,DESPESAS!$A$2:$M$35,34,FALSE)</f>
        <v>0</v>
      </c>
      <c r="F20" s="32"/>
      <c r="G20" s="32"/>
    </row>
    <row r="21" spans="1:7" x14ac:dyDescent="0.25">
      <c r="A21" s="32"/>
      <c r="B21" s="32"/>
      <c r="C21" s="32"/>
      <c r="D21" s="40" t="s">
        <v>54</v>
      </c>
      <c r="E21" s="22">
        <f>SUM(E6:E20)</f>
        <v>0</v>
      </c>
      <c r="F21" s="32"/>
      <c r="G21" s="32"/>
    </row>
  </sheetData>
  <sheetProtection password="F437" sheet="1" objects="1" scenarios="1"/>
  <mergeCells count="3">
    <mergeCell ref="A5:B5"/>
    <mergeCell ref="A1:D1"/>
    <mergeCell ref="B2:D2"/>
  </mergeCells>
  <dataValidations count="1">
    <dataValidation type="list" allowBlank="1" showInputMessage="1" showErrorMessage="1" sqref="B2 E2:N2">
      <formula1>Meses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DESPESAS</vt:lpstr>
      <vt:lpstr>RECEITAS</vt:lpstr>
      <vt:lpstr> LEITE</vt:lpstr>
      <vt:lpstr>FLUXO DE CAIXA</vt:lpstr>
      <vt:lpstr>Meses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USUARIO08</dc:creator>
  <cp:lastModifiedBy>USUARIO15</cp:lastModifiedBy>
  <dcterms:created xsi:type="dcterms:W3CDTF">2019-05-17T18:07:02Z</dcterms:created>
  <dcterms:modified xsi:type="dcterms:W3CDTF">2019-09-19T14:41:38Z</dcterms:modified>
</cp:coreProperties>
</file>