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EstaPasta_de_trabalho" defaultThemeVersion="124226"/>
  <bookViews>
    <workbookView xWindow="-120" yWindow="-120" windowWidth="20730" windowHeight="11160" tabRatio="711" activeTab="2"/>
  </bookViews>
  <sheets>
    <sheet name="Menu" sheetId="4" r:id="rId1"/>
    <sheet name="Controle Animal" sheetId="7" r:id="rId2"/>
    <sheet name="Alimentação" sheetId="8" r:id="rId3"/>
  </sheets>
  <definedNames>
    <definedName name="_xlnm._FilterDatabase" localSheetId="2" hidden="1">Alimentação!$A$1:$T$9</definedName>
    <definedName name="_xlnm._FilterDatabase" localSheetId="1" hidden="1">'Controle Animal'!$A$1:$N$200</definedName>
    <definedName name="_xlnm.Criteria" localSheetId="1">'Controle Animal'!$C$2:$C$3</definedName>
  </definedNames>
  <calcPr calcId="144525"/>
</workbook>
</file>

<file path=xl/calcChain.xml><?xml version="1.0" encoding="utf-8"?>
<calcChain xmlns="http://schemas.openxmlformats.org/spreadsheetml/2006/main">
  <c r="D8" i="8" l="1"/>
  <c r="S8" i="8" l="1"/>
  <c r="S4" i="8"/>
  <c r="S6" i="8" s="1"/>
  <c r="S14" i="8" l="1"/>
  <c r="S12" i="8"/>
  <c r="S10" i="8" s="1"/>
  <c r="N8" i="8"/>
  <c r="N12" i="8" s="1"/>
  <c r="N4" i="8"/>
  <c r="N6" i="8" s="1"/>
  <c r="I8" i="8"/>
  <c r="I4" i="8"/>
  <c r="I6" i="8" s="1"/>
  <c r="D4" i="8"/>
  <c r="D6" i="8" s="1"/>
  <c r="X8" i="8" l="1"/>
  <c r="X10" i="8" s="1"/>
  <c r="AJ5" i="8" s="1"/>
  <c r="AJ7" i="8" s="1"/>
  <c r="N14" i="8"/>
  <c r="N10" i="8"/>
  <c r="I12" i="8"/>
  <c r="I10" i="8" s="1"/>
  <c r="I14" i="8"/>
  <c r="X6" i="8"/>
  <c r="X4" i="8"/>
  <c r="D14" i="8" l="1"/>
  <c r="A2" i="7"/>
  <c r="G38" i="7" s="1"/>
  <c r="X14" i="8" l="1"/>
  <c r="D12" i="8"/>
  <c r="G36" i="7"/>
  <c r="G37" i="7"/>
  <c r="G34" i="7"/>
  <c r="G35" i="7"/>
  <c r="G32" i="7"/>
  <c r="G33" i="7"/>
  <c r="G30" i="7"/>
  <c r="G31" i="7"/>
  <c r="G28" i="7"/>
  <c r="G29" i="7"/>
  <c r="G26" i="7"/>
  <c r="G27" i="7"/>
  <c r="G24" i="7"/>
  <c r="G25" i="7"/>
  <c r="G22" i="7"/>
  <c r="G23" i="7"/>
  <c r="G20" i="7"/>
  <c r="G21" i="7"/>
  <c r="G18" i="7"/>
  <c r="G19" i="7"/>
  <c r="G16" i="7"/>
  <c r="G17" i="7"/>
  <c r="G14" i="7"/>
  <c r="G15" i="7"/>
  <c r="G12" i="7"/>
  <c r="G13" i="7"/>
  <c r="G10" i="7"/>
  <c r="G11" i="7"/>
  <c r="G8" i="7"/>
  <c r="G9" i="7"/>
  <c r="F24" i="8" l="1"/>
  <c r="D10" i="8"/>
  <c r="A1" i="7"/>
  <c r="AA4" i="8" l="1"/>
  <c r="F21" i="8"/>
  <c r="AA8" i="8" l="1"/>
  <c r="AF8" i="8" s="1"/>
  <c r="AF4" i="8"/>
  <c r="AA6" i="8"/>
  <c r="AF6" i="8" s="1"/>
  <c r="AA10" i="8" l="1"/>
  <c r="AF10" i="8" s="1"/>
  <c r="AF12" i="8" s="1"/>
  <c r="AJ10" i="8" s="1"/>
  <c r="AJ13" i="8" s="1"/>
</calcChain>
</file>

<file path=xl/comments1.xml><?xml version="1.0" encoding="utf-8"?>
<comments xmlns="http://schemas.openxmlformats.org/spreadsheetml/2006/main">
  <authors>
    <author>Evandro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Produtor:Voltar ao Ínicio.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Produtor:</t>
        </r>
        <r>
          <rPr>
            <sz val="9"/>
            <color indexed="81"/>
            <rFont val="Tahoma"/>
            <family val="2"/>
          </rPr>
          <t xml:space="preserve"> Selecionar lote desejado.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Produtor: Quando selecionado o lote, clicar em atualizar.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Produtor: Clicar em Limpar Filtro, para mostrar o dados do rebanho lactantes.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Evandro</author>
  </authors>
  <commentList>
    <comment ref="AJ10" authorId="0">
      <text>
        <r>
          <rPr>
            <b/>
            <sz val="16"/>
            <color indexed="81"/>
            <rFont val="Tahoma"/>
            <family val="2"/>
          </rPr>
          <t>Custo alimentar em relação ao litro de leite.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2" authorId="0">
      <text>
        <r>
          <rPr>
            <b/>
            <sz val="9"/>
            <color indexed="81"/>
            <rFont val="Tahoma"/>
            <family val="2"/>
          </rPr>
          <t xml:space="preserve">Produtor:Despesa da dieta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13" authorId="0">
      <text>
        <r>
          <rPr>
            <b/>
            <sz val="16"/>
            <color indexed="81"/>
            <rFont val="Tahoma"/>
            <family val="2"/>
          </rPr>
          <t xml:space="preserve">Percentual esperado para a alimentação é de 40% - 60%.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0">
      <text>
        <r>
          <rPr>
            <b/>
            <sz val="16"/>
            <color indexed="81"/>
            <rFont val="Tahoma"/>
            <family val="2"/>
          </rPr>
          <t>Produtor: Inserir dados da propriedade.</t>
        </r>
        <r>
          <rPr>
            <sz val="16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<sst xmlns="http://schemas.openxmlformats.org/spreadsheetml/2006/main" count="219" uniqueCount="102">
  <si>
    <t>ID/BRINCO</t>
  </si>
  <si>
    <t>DATA PARTO</t>
  </si>
  <si>
    <t>Nº DO PARTO</t>
  </si>
  <si>
    <t>Serenata</t>
  </si>
  <si>
    <t>Nectárina</t>
  </si>
  <si>
    <t>Feiticeira</t>
  </si>
  <si>
    <t>Salomé</t>
  </si>
  <si>
    <t>Patrulha</t>
  </si>
  <si>
    <t>Lareira</t>
  </si>
  <si>
    <t>Escala</t>
  </si>
  <si>
    <t>Mancha</t>
  </si>
  <si>
    <t>Caravana</t>
  </si>
  <si>
    <t>Pintura</t>
  </si>
  <si>
    <t>Revista</t>
  </si>
  <si>
    <t>Caravela</t>
  </si>
  <si>
    <t>Oferta</t>
  </si>
  <si>
    <t>Surpresa</t>
  </si>
  <si>
    <t>Floresta</t>
  </si>
  <si>
    <t>Itatiba</t>
  </si>
  <si>
    <t>Predileta</t>
  </si>
  <si>
    <t>Lorena</t>
  </si>
  <si>
    <t>Evidência</t>
  </si>
  <si>
    <t>Paula</t>
  </si>
  <si>
    <t>Baleia</t>
  </si>
  <si>
    <t>Paródia</t>
  </si>
  <si>
    <t>Heliodora</t>
  </si>
  <si>
    <t>Dinamarca</t>
  </si>
  <si>
    <t>Autrália</t>
  </si>
  <si>
    <t>Gorila</t>
  </si>
  <si>
    <t>Brahma</t>
  </si>
  <si>
    <t>Skol</t>
  </si>
  <si>
    <t>Natércia</t>
  </si>
  <si>
    <t>NOME</t>
  </si>
  <si>
    <t>LOTE</t>
  </si>
  <si>
    <t>Lote A</t>
  </si>
  <si>
    <t>Lote B</t>
  </si>
  <si>
    <t>Lote C</t>
  </si>
  <si>
    <t>Selecione o Lote:</t>
  </si>
  <si>
    <t>Configurações:</t>
  </si>
  <si>
    <t>Pós-Parto</t>
  </si>
  <si>
    <t>Lote</t>
  </si>
  <si>
    <t>LITRO/DIA</t>
  </si>
  <si>
    <t>Pós-parto</t>
  </si>
  <si>
    <t>DEL</t>
  </si>
  <si>
    <t>Prenha</t>
  </si>
  <si>
    <t>Vazia</t>
  </si>
  <si>
    <t>Inseminada</t>
  </si>
  <si>
    <t>Concentrado:</t>
  </si>
  <si>
    <t>Volumoso:</t>
  </si>
  <si>
    <t>Nº animais:</t>
  </si>
  <si>
    <t>Nº Lactantes:</t>
  </si>
  <si>
    <t>Custo Alimentar</t>
  </si>
  <si>
    <t>=</t>
  </si>
  <si>
    <t>Celulás em azul claro liberado prenchimento!</t>
  </si>
  <si>
    <t>LEGENDA</t>
  </si>
  <si>
    <r>
      <t xml:space="preserve"> Após seleção, clique em </t>
    </r>
    <r>
      <rPr>
        <b/>
        <sz val="11"/>
        <color rgb="FFFFFF00"/>
        <rFont val="Arial"/>
        <family val="2"/>
      </rPr>
      <t>atualizar.</t>
    </r>
  </si>
  <si>
    <r>
      <t xml:space="preserve">Para nova consulta, </t>
    </r>
    <r>
      <rPr>
        <b/>
        <sz val="11"/>
        <color rgb="FFFFFF00"/>
        <rFont val="Arial"/>
        <family val="2"/>
      </rPr>
      <t>limpe o filtro</t>
    </r>
    <r>
      <rPr>
        <b/>
        <sz val="11"/>
        <color theme="0"/>
        <rFont val="Arial"/>
        <family val="2"/>
      </rPr>
      <t>.</t>
    </r>
  </si>
  <si>
    <t>Situação</t>
  </si>
  <si>
    <t>Média de produção (L)</t>
  </si>
  <si>
    <t>Produção total  (L/dia)</t>
  </si>
  <si>
    <t>Consumo de alimento volumoso(kg/dia)</t>
  </si>
  <si>
    <t>Consumo de alimento concentrado (kg/dia)</t>
  </si>
  <si>
    <t>Relação Volumoso</t>
  </si>
  <si>
    <t>Relação Concentrado</t>
  </si>
  <si>
    <t>Peso vivo médio do lote (kg):</t>
  </si>
  <si>
    <t>Produção TOTAL</t>
  </si>
  <si>
    <t>Ganho Mensal(R$):</t>
  </si>
  <si>
    <t>Produção/dia (L)</t>
  </si>
  <si>
    <t>Produção/mês (L)</t>
  </si>
  <si>
    <t>Despesa/total/mês(R$):</t>
  </si>
  <si>
    <t>Produção por mês (L)</t>
  </si>
  <si>
    <t>Renda Bruta mensal(R$)</t>
  </si>
  <si>
    <t>Custo com alimentação mensal(R$)</t>
  </si>
  <si>
    <t>Parâmetros do Rebanho</t>
  </si>
  <si>
    <t xml:space="preserve">Dados - Lote A </t>
  </si>
  <si>
    <t>Dados - Lote B</t>
  </si>
  <si>
    <t>Dados - Lote C</t>
  </si>
  <si>
    <t>Dados - Pós Parto</t>
  </si>
  <si>
    <t>Consumo (kg de matéria seca/dia)</t>
  </si>
  <si>
    <t>Relação Matéria Seca(%)</t>
  </si>
  <si>
    <t>Matéria Seca/Concentrado(%)</t>
  </si>
  <si>
    <t>Matéria Seca/Volumoso (%)</t>
  </si>
  <si>
    <t xml:space="preserve"> Custo Concentrado(R$):</t>
  </si>
  <si>
    <t xml:space="preserve"> Custo Volumoso (R$:</t>
  </si>
  <si>
    <t>Quantidade gasta de Volumoso (kg/dia)</t>
  </si>
  <si>
    <t>Despesa com Volumoso por dia (R$)</t>
  </si>
  <si>
    <t>Quantidade gasta de Concentrado (kg/dia)</t>
  </si>
  <si>
    <t>Despesa com Concentrado por dia (R$)</t>
  </si>
  <si>
    <t>Quantidade gasta de Volumoso kg/mês</t>
  </si>
  <si>
    <t>Despesa com Volumoso (R$ por mês)</t>
  </si>
  <si>
    <t>Quantidade gasta de Concentrado kg/mês</t>
  </si>
  <si>
    <t>Despesa com Concentrado por mês (R$)</t>
  </si>
  <si>
    <t>Preço/litro (R$):</t>
  </si>
  <si>
    <t>Consumo total de matéria seca/mês</t>
  </si>
  <si>
    <t>DADOS DOS LOTES</t>
  </si>
  <si>
    <t>DADOS DA ALIMENTAÇÃO</t>
  </si>
  <si>
    <t>Consumo de matéia natural por dia (kg)</t>
  </si>
  <si>
    <t>Células em azul claro devem ser preenchidas!</t>
  </si>
  <si>
    <t>ANÁLISE GERAL</t>
  </si>
  <si>
    <t>ANÁLISE DE CUSTO DIÁRIO</t>
  </si>
  <si>
    <t>ANÁLISE DE CUSTO MENSAL</t>
  </si>
  <si>
    <t>Custo com alimentação mensal(%)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</si>
</sst>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36"/>
      <color rgb="FF0070C0"/>
      <name val="Arial Rounded MT Bold"/>
      <family val="2"/>
    </font>
    <font>
      <b/>
      <sz val="36"/>
      <color theme="4"/>
      <name val="Arial"/>
      <family val="2"/>
    </font>
    <font>
      <b/>
      <sz val="16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20"/>
      <color rgb="FF0070C0"/>
      <name val="Arial"/>
      <family val="2"/>
    </font>
    <font>
      <sz val="20"/>
      <color theme="1"/>
      <name val="Arial"/>
      <family val="2"/>
    </font>
    <font>
      <b/>
      <sz val="11"/>
      <color rgb="FFFFFF00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8"/>
      <color theme="0"/>
      <name val="Arial"/>
      <family val="2"/>
    </font>
    <font>
      <sz val="16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16"/>
      <color rgb="FFFF0000"/>
      <name val="Arial"/>
      <family val="2"/>
    </font>
    <font>
      <b/>
      <sz val="14"/>
      <color theme="1"/>
      <name val="Arial"/>
      <family val="2"/>
    </font>
    <font>
      <b/>
      <sz val="28"/>
      <name val="Arial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/>
    <xf numFmtId="0" fontId="0" fillId="0" borderId="0" xfId="0" quotePrefix="1"/>
    <xf numFmtId="0" fontId="2" fillId="0" borderId="0" xfId="0" applyFont="1"/>
    <xf numFmtId="14" fontId="0" fillId="0" borderId="0" xfId="0" applyNumberFormat="1"/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left" vertical="center"/>
      <protection locked="0"/>
    </xf>
    <xf numFmtId="14" fontId="8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/>
    <xf numFmtId="0" fontId="8" fillId="0" borderId="5" xfId="0" applyFont="1" applyBorder="1" applyAlignment="1">
      <alignment horizontal="center" vertical="center"/>
    </xf>
    <xf numFmtId="0" fontId="8" fillId="0" borderId="5" xfId="0" applyFont="1" applyBorder="1"/>
    <xf numFmtId="0" fontId="8" fillId="0" borderId="1" xfId="0" applyFont="1" applyBorder="1" applyAlignment="1">
      <alignment horizontal="left"/>
    </xf>
    <xf numFmtId="16" fontId="8" fillId="0" borderId="1" xfId="0" applyNumberFormat="1" applyFont="1" applyBorder="1"/>
    <xf numFmtId="0" fontId="10" fillId="0" borderId="5" xfId="0" applyFont="1" applyFill="1" applyBorder="1"/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/>
    <xf numFmtId="0" fontId="8" fillId="0" borderId="5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/>
    <xf numFmtId="0" fontId="8" fillId="0" borderId="21" xfId="0" applyFont="1" applyFill="1" applyBorder="1"/>
    <xf numFmtId="0" fontId="8" fillId="0" borderId="22" xfId="0" applyFont="1" applyFill="1" applyBorder="1" applyAlignment="1">
      <alignment horizontal="left"/>
    </xf>
    <xf numFmtId="0" fontId="8" fillId="0" borderId="22" xfId="0" applyFont="1" applyFill="1" applyBorder="1"/>
    <xf numFmtId="0" fontId="8" fillId="0" borderId="22" xfId="0" applyFont="1" applyBorder="1"/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center" vertical="center"/>
    </xf>
    <xf numFmtId="0" fontId="0" fillId="0" borderId="0" xfId="0" applyBorder="1"/>
    <xf numFmtId="0" fontId="11" fillId="3" borderId="14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8" fillId="0" borderId="1" xfId="0" applyNumberFormat="1" applyFont="1" applyBorder="1"/>
    <xf numFmtId="0" fontId="13" fillId="8" borderId="1" xfId="0" applyFont="1" applyFill="1" applyBorder="1"/>
    <xf numFmtId="0" fontId="18" fillId="0" borderId="0" xfId="0" applyFont="1"/>
    <xf numFmtId="0" fontId="16" fillId="0" borderId="0" xfId="0" applyFont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 vertical="center"/>
    </xf>
    <xf numFmtId="44" fontId="16" fillId="0" borderId="0" xfId="1" applyFont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Font="1" applyBorder="1"/>
    <xf numFmtId="0" fontId="17" fillId="4" borderId="7" xfId="0" applyFont="1" applyFill="1" applyBorder="1" applyAlignment="1">
      <alignment vertical="center"/>
    </xf>
    <xf numFmtId="0" fontId="23" fillId="0" borderId="0" xfId="0" applyFont="1"/>
    <xf numFmtId="0" fontId="16" fillId="0" borderId="0" xfId="0" applyFont="1"/>
    <xf numFmtId="0" fontId="23" fillId="0" borderId="0" xfId="0" applyFont="1" applyBorder="1"/>
    <xf numFmtId="0" fontId="25" fillId="0" borderId="0" xfId="0" applyFont="1"/>
    <xf numFmtId="0" fontId="6" fillId="11" borderId="0" xfId="0" applyFont="1" applyFill="1" applyBorder="1" applyAlignment="1">
      <alignment horizontal="left" vertical="center"/>
    </xf>
    <xf numFmtId="0" fontId="0" fillId="11" borderId="0" xfId="0" applyFill="1"/>
    <xf numFmtId="0" fontId="12" fillId="0" borderId="17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9" fillId="5" borderId="17" xfId="0" applyNumberFormat="1" applyFont="1" applyFill="1" applyBorder="1" applyAlignment="1">
      <alignment horizontal="center"/>
    </xf>
    <xf numFmtId="0" fontId="9" fillId="5" borderId="16" xfId="0" applyNumberFormat="1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2" fontId="16" fillId="0" borderId="8" xfId="0" applyNumberFormat="1" applyFont="1" applyBorder="1" applyAlignment="1">
      <alignment horizontal="center" vertical="center" wrapText="1"/>
    </xf>
    <xf numFmtId="2" fontId="16" fillId="0" borderId="25" xfId="0" applyNumberFormat="1" applyFont="1" applyBorder="1" applyAlignment="1">
      <alignment horizontal="center" vertical="center" wrapText="1"/>
    </xf>
    <xf numFmtId="2" fontId="16" fillId="0" borderId="11" xfId="0" applyNumberFormat="1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 wrapText="1"/>
    </xf>
    <xf numFmtId="2" fontId="16" fillId="0" borderId="10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wrapText="1"/>
    </xf>
    <xf numFmtId="0" fontId="7" fillId="4" borderId="25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1" fontId="27" fillId="8" borderId="6" xfId="0" applyNumberFormat="1" applyFont="1" applyFill="1" applyBorder="1" applyAlignment="1">
      <alignment horizontal="center" vertical="center" wrapText="1"/>
    </xf>
    <xf numFmtId="1" fontId="27" fillId="8" borderId="7" xfId="0" applyNumberFormat="1" applyFont="1" applyFill="1" applyBorder="1" applyAlignment="1">
      <alignment horizontal="center" vertical="center" wrapText="1"/>
    </xf>
    <xf numFmtId="1" fontId="27" fillId="8" borderId="8" xfId="0" applyNumberFormat="1" applyFont="1" applyFill="1" applyBorder="1" applyAlignment="1">
      <alignment horizontal="center" vertical="center" wrapText="1"/>
    </xf>
    <xf numFmtId="1" fontId="27" fillId="8" borderId="4" xfId="0" applyNumberFormat="1" applyFont="1" applyFill="1" applyBorder="1" applyAlignment="1">
      <alignment horizontal="center" vertical="center" wrapText="1"/>
    </xf>
    <xf numFmtId="1" fontId="27" fillId="8" borderId="0" xfId="0" applyNumberFormat="1" applyFont="1" applyFill="1" applyBorder="1" applyAlignment="1">
      <alignment horizontal="center" vertical="center" wrapText="1"/>
    </xf>
    <xf numFmtId="1" fontId="27" fillId="8" borderId="9" xfId="0" applyNumberFormat="1" applyFont="1" applyFill="1" applyBorder="1" applyAlignment="1">
      <alignment horizontal="center" vertical="center" wrapText="1"/>
    </xf>
    <xf numFmtId="1" fontId="27" fillId="8" borderId="10" xfId="0" applyNumberFormat="1" applyFont="1" applyFill="1" applyBorder="1" applyAlignment="1">
      <alignment horizontal="center" vertical="center" wrapText="1"/>
    </xf>
    <xf numFmtId="1" fontId="27" fillId="8" borderId="25" xfId="0" applyNumberFormat="1" applyFont="1" applyFill="1" applyBorder="1" applyAlignment="1">
      <alignment horizontal="center" vertical="center" wrapText="1"/>
    </xf>
    <xf numFmtId="1" fontId="27" fillId="8" borderId="1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" fontId="16" fillId="0" borderId="13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1" fontId="16" fillId="8" borderId="13" xfId="0" applyNumberFormat="1" applyFont="1" applyFill="1" applyBorder="1" applyAlignment="1">
      <alignment horizontal="center" vertical="center"/>
    </xf>
    <xf numFmtId="1" fontId="16" fillId="8" borderId="1" xfId="0" applyNumberFormat="1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vertical="center" wrapText="1"/>
    </xf>
    <xf numFmtId="2" fontId="16" fillId="8" borderId="1" xfId="1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/>
    </xf>
    <xf numFmtId="2" fontId="16" fillId="0" borderId="8" xfId="0" applyNumberFormat="1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2" fontId="16" fillId="0" borderId="11" xfId="0" applyNumberFormat="1" applyFont="1" applyBorder="1" applyAlignment="1">
      <alignment horizontal="center" vertical="center"/>
    </xf>
    <xf numFmtId="44" fontId="16" fillId="9" borderId="6" xfId="1" applyFont="1" applyFill="1" applyBorder="1" applyAlignment="1">
      <alignment horizontal="center" vertical="center"/>
    </xf>
    <xf numFmtId="44" fontId="16" fillId="9" borderId="8" xfId="1" applyFont="1" applyFill="1" applyBorder="1" applyAlignment="1">
      <alignment horizontal="center" vertical="center"/>
    </xf>
    <xf numFmtId="44" fontId="16" fillId="9" borderId="10" xfId="1" applyFont="1" applyFill="1" applyBorder="1" applyAlignment="1">
      <alignment horizontal="center" vertical="center"/>
    </xf>
    <xf numFmtId="44" fontId="16" fillId="9" borderId="11" xfId="1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 wrapText="1"/>
    </xf>
    <xf numFmtId="44" fontId="24" fillId="9" borderId="7" xfId="1" applyFont="1" applyFill="1" applyBorder="1" applyAlignment="1">
      <alignment horizontal="center" vertical="center"/>
    </xf>
    <xf numFmtId="44" fontId="24" fillId="9" borderId="0" xfId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1" fontId="16" fillId="0" borderId="6" xfId="0" applyNumberFormat="1" applyFont="1" applyBorder="1" applyAlignment="1">
      <alignment horizontal="center" vertical="center" wrapText="1"/>
    </xf>
    <xf numFmtId="1" fontId="16" fillId="0" borderId="8" xfId="0" applyNumberFormat="1" applyFont="1" applyBorder="1" applyAlignment="1">
      <alignment horizontal="center" vertical="center" wrapText="1"/>
    </xf>
    <xf numFmtId="1" fontId="16" fillId="0" borderId="10" xfId="0" applyNumberFormat="1" applyFont="1" applyBorder="1" applyAlignment="1">
      <alignment horizontal="center" vertical="center" wrapText="1"/>
    </xf>
    <xf numFmtId="1" fontId="16" fillId="0" borderId="1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/>
    </xf>
    <xf numFmtId="164" fontId="15" fillId="0" borderId="8" xfId="0" applyNumberFormat="1" applyFont="1" applyBorder="1" applyAlignment="1">
      <alignment horizontal="center" vertical="center"/>
    </xf>
    <xf numFmtId="164" fontId="15" fillId="0" borderId="10" xfId="0" applyNumberFormat="1" applyFont="1" applyBorder="1" applyAlignment="1">
      <alignment horizontal="center" vertical="center"/>
    </xf>
    <xf numFmtId="164" fontId="15" fillId="0" borderId="11" xfId="0" applyNumberFormat="1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0" fontId="15" fillId="6" borderId="22" xfId="0" applyFont="1" applyFill="1" applyBorder="1" applyAlignment="1">
      <alignment horizontal="center" vertical="center" wrapText="1"/>
    </xf>
    <xf numFmtId="0" fontId="15" fillId="6" borderId="24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2" fontId="7" fillId="6" borderId="6" xfId="0" applyNumberFormat="1" applyFont="1" applyFill="1" applyBorder="1" applyAlignment="1">
      <alignment horizontal="center" vertical="center"/>
    </xf>
    <xf numFmtId="2" fontId="7" fillId="6" borderId="8" xfId="0" applyNumberFormat="1" applyFont="1" applyFill="1" applyBorder="1" applyAlignment="1">
      <alignment horizontal="center" vertical="center"/>
    </xf>
    <xf numFmtId="2" fontId="7" fillId="6" borderId="4" xfId="0" applyNumberFormat="1" applyFont="1" applyFill="1" applyBorder="1" applyAlignment="1">
      <alignment horizontal="center" vertical="center"/>
    </xf>
    <xf numFmtId="2" fontId="7" fillId="6" borderId="9" xfId="0" applyNumberFormat="1" applyFont="1" applyFill="1" applyBorder="1" applyAlignment="1">
      <alignment horizontal="center" vertical="center"/>
    </xf>
    <xf numFmtId="2" fontId="7" fillId="6" borderId="10" xfId="0" applyNumberFormat="1" applyFont="1" applyFill="1" applyBorder="1" applyAlignment="1">
      <alignment horizontal="center" vertical="center"/>
    </xf>
    <xf numFmtId="2" fontId="7" fillId="6" borderId="11" xfId="0" applyNumberFormat="1" applyFont="1" applyFill="1" applyBorder="1" applyAlignment="1">
      <alignment horizontal="center" vertical="center"/>
    </xf>
    <xf numFmtId="1" fontId="16" fillId="6" borderId="6" xfId="2" applyNumberFormat="1" applyFont="1" applyFill="1" applyBorder="1" applyAlignment="1">
      <alignment horizontal="left" vertical="center"/>
    </xf>
    <xf numFmtId="1" fontId="16" fillId="6" borderId="7" xfId="2" applyNumberFormat="1" applyFont="1" applyFill="1" applyBorder="1" applyAlignment="1">
      <alignment horizontal="left" vertical="center"/>
    </xf>
    <xf numFmtId="1" fontId="16" fillId="6" borderId="4" xfId="2" applyNumberFormat="1" applyFont="1" applyFill="1" applyBorder="1" applyAlignment="1">
      <alignment horizontal="left" vertical="center"/>
    </xf>
    <xf numFmtId="1" fontId="16" fillId="6" borderId="0" xfId="2" applyNumberFormat="1" applyFont="1" applyFill="1" applyBorder="1" applyAlignment="1">
      <alignment horizontal="left" vertical="center"/>
    </xf>
    <xf numFmtId="44" fontId="16" fillId="10" borderId="7" xfId="1" applyFont="1" applyFill="1" applyBorder="1" applyAlignment="1">
      <alignment horizontal="center" vertical="center"/>
    </xf>
    <xf numFmtId="44" fontId="16" fillId="10" borderId="8" xfId="1" applyFont="1" applyFill="1" applyBorder="1" applyAlignment="1">
      <alignment horizontal="center" vertical="center"/>
    </xf>
    <xf numFmtId="44" fontId="16" fillId="10" borderId="25" xfId="1" applyFont="1" applyFill="1" applyBorder="1" applyAlignment="1">
      <alignment horizontal="center" vertical="center"/>
    </xf>
    <xf numFmtId="44" fontId="16" fillId="10" borderId="11" xfId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44" fontId="16" fillId="0" borderId="1" xfId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Alimenta&#231;&#227;o!A1"/><Relationship Id="rId2" Type="http://schemas.openxmlformats.org/officeDocument/2006/relationships/hyperlink" Target="#'Controle Animal'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17</xdr:col>
      <xdr:colOff>295276</xdr:colOff>
      <xdr:row>41</xdr:row>
      <xdr:rowOff>47625</xdr:rowOff>
    </xdr:to>
    <xdr:pic>
      <xdr:nvPicPr>
        <xdr:cNvPr id="3" name="Imagem 2" descr="Gado leiteiro: Qual sistema de produção é mais viável?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5" t="1070" r="1055" b="959"/>
        <a:stretch/>
      </xdr:blipFill>
      <xdr:spPr bwMode="auto">
        <a:xfrm>
          <a:off x="0" y="9525"/>
          <a:ext cx="10658476" cy="7848600"/>
        </a:xfrm>
        <a:prstGeom prst="rect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0</xdr:col>
      <xdr:colOff>0</xdr:colOff>
      <xdr:row>0</xdr:row>
      <xdr:rowOff>19050</xdr:rowOff>
    </xdr:from>
    <xdr:to>
      <xdr:col>4</xdr:col>
      <xdr:colOff>561975</xdr:colOff>
      <xdr:row>41</xdr:row>
      <xdr:rowOff>66675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0" y="19050"/>
          <a:ext cx="3000375" cy="7858125"/>
        </a:xfrm>
        <a:prstGeom prst="rect">
          <a:avLst/>
        </a:prstGeom>
        <a:solidFill>
          <a:schemeClr val="accent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170466</xdr:colOff>
      <xdr:row>13</xdr:row>
      <xdr:rowOff>147146</xdr:rowOff>
    </xdr:from>
    <xdr:to>
      <xdr:col>4</xdr:col>
      <xdr:colOff>360966</xdr:colOff>
      <xdr:row>16</xdr:row>
      <xdr:rowOff>133024</xdr:rowOff>
    </xdr:to>
    <xdr:sp macro="" textlink="">
      <xdr:nvSpPr>
        <xdr:cNvPr id="4" name="Retângulo Arredondad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70466" y="2623646"/>
          <a:ext cx="2628900" cy="557378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latin typeface="Arial Black" panose="020B0A04020102020204" pitchFamily="34" charset="0"/>
            </a:rPr>
            <a:t>CONTROLE</a:t>
          </a:r>
          <a:r>
            <a:rPr lang="pt-BR" sz="1600" b="1" baseline="0">
              <a:latin typeface="Arial Black" panose="020B0A04020102020204" pitchFamily="34" charset="0"/>
            </a:rPr>
            <a:t> ANIMAL</a:t>
          </a:r>
          <a:endParaRPr lang="pt-BR" sz="1600" b="1">
            <a:latin typeface="Arial Black" panose="020B0A04020102020204" pitchFamily="34" charset="0"/>
          </a:endParaRPr>
        </a:p>
      </xdr:txBody>
    </xdr:sp>
    <xdr:clientData/>
  </xdr:twoCellAnchor>
  <xdr:oneCellAnchor>
    <xdr:from>
      <xdr:col>0</xdr:col>
      <xdr:colOff>0</xdr:colOff>
      <xdr:row>0</xdr:row>
      <xdr:rowOff>112211</xdr:rowOff>
    </xdr:from>
    <xdr:ext cx="2990850" cy="1744067"/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0" y="112211"/>
          <a:ext cx="2990850" cy="174406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2800" b="1" cap="none" spc="50">
              <a:ln w="9525" cmpd="sng">
                <a:solidFill>
                  <a:srgbClr val="002060"/>
                </a:solidFill>
                <a:prstDash val="solid"/>
              </a:ln>
              <a:solidFill>
                <a:srgbClr val="00206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Arial" panose="020B0604020202020204" pitchFamily="34" charset="0"/>
              <a:cs typeface="Arial" panose="020B0604020202020204" pitchFamily="34" charset="0"/>
            </a:rPr>
            <a:t>Despesa</a:t>
          </a:r>
          <a:r>
            <a:rPr lang="pt-BR" sz="2800" b="1" cap="none" spc="50" baseline="0">
              <a:ln w="9525" cmpd="sng">
                <a:solidFill>
                  <a:srgbClr val="002060"/>
                </a:solidFill>
                <a:prstDash val="solid"/>
              </a:ln>
              <a:solidFill>
                <a:srgbClr val="00206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Arial" panose="020B0604020202020204" pitchFamily="34" charset="0"/>
              <a:cs typeface="Arial" panose="020B0604020202020204" pitchFamily="34" charset="0"/>
            </a:rPr>
            <a:t> Alimentar na Propriedade Leiteira</a:t>
          </a:r>
          <a:endParaRPr lang="pt-BR" sz="2000" b="1" cap="none" spc="50">
            <a:ln w="9525" cmpd="sng">
              <a:solidFill>
                <a:srgbClr val="002060"/>
              </a:solidFill>
              <a:prstDash val="solid"/>
            </a:ln>
            <a:solidFill>
              <a:srgbClr val="002060"/>
            </a:solidFill>
            <a:effectLst>
              <a:glow rad="38100">
                <a:schemeClr val="accent1">
                  <a:alpha val="40000"/>
                </a:schemeClr>
              </a:glo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0</xdr:col>
      <xdr:colOff>85725</xdr:colOff>
      <xdr:row>10</xdr:row>
      <xdr:rowOff>161924</xdr:rowOff>
    </xdr:from>
    <xdr:to>
      <xdr:col>4</xdr:col>
      <xdr:colOff>466725</xdr:colOff>
      <xdr:row>38</xdr:row>
      <xdr:rowOff>38099</xdr:rowOff>
    </xdr:to>
    <xdr:sp macro="" textlink="">
      <xdr:nvSpPr>
        <xdr:cNvPr id="9" name="Retângulo Arredondad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85725" y="2066924"/>
          <a:ext cx="2819400" cy="5210175"/>
        </a:xfrm>
        <a:prstGeom prst="roundRect">
          <a:avLst>
            <a:gd name="adj" fmla="val 7208"/>
          </a:avLst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16</xdr:col>
      <xdr:colOff>485775</xdr:colOff>
      <xdr:row>0</xdr:row>
      <xdr:rowOff>0</xdr:rowOff>
    </xdr:from>
    <xdr:to>
      <xdr:col>33</xdr:col>
      <xdr:colOff>476251</xdr:colOff>
      <xdr:row>41</xdr:row>
      <xdr:rowOff>38100</xdr:rowOff>
    </xdr:to>
    <xdr:pic>
      <xdr:nvPicPr>
        <xdr:cNvPr id="11" name="Imagem 10" descr="Gado leiteiro: Qual sistema de produção é mais viável?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" t="1070" r="3868" b="959"/>
        <a:stretch/>
      </xdr:blipFill>
      <xdr:spPr bwMode="auto">
        <a:xfrm flipH="1">
          <a:off x="10239375" y="0"/>
          <a:ext cx="10353676" cy="7848600"/>
        </a:xfrm>
        <a:prstGeom prst="rect">
          <a:avLst/>
        </a:prstGeom>
        <a:ln>
          <a:noFill/>
        </a:ln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0</xdr:col>
      <xdr:colOff>170466</xdr:colOff>
      <xdr:row>17</xdr:row>
      <xdr:rowOff>128096</xdr:rowOff>
    </xdr:from>
    <xdr:to>
      <xdr:col>4</xdr:col>
      <xdr:colOff>360966</xdr:colOff>
      <xdr:row>20</xdr:row>
      <xdr:rowOff>113974</xdr:rowOff>
    </xdr:to>
    <xdr:sp macro="" textlink="">
      <xdr:nvSpPr>
        <xdr:cNvPr id="12" name="Retângulo Arredondado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170466" y="3366596"/>
          <a:ext cx="2628900" cy="557378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latin typeface="Arial Black" panose="020B0A04020102020204" pitchFamily="34" charset="0"/>
            </a:rPr>
            <a:t>ALIMENTAÇÃO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123825</xdr:rowOff>
    </xdr:from>
    <xdr:to>
      <xdr:col>5</xdr:col>
      <xdr:colOff>742950</xdr:colOff>
      <xdr:row>3</xdr:row>
      <xdr:rowOff>57150</xdr:rowOff>
    </xdr:to>
    <xdr:sp macro="[0]!Consulta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4305300" y="714375"/>
          <a:ext cx="1600200" cy="419100"/>
        </a:xfrm>
        <a:prstGeom prst="flowChartAlternateProcess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 b="1"/>
            <a:t>Atualizar</a:t>
          </a:r>
        </a:p>
      </xdr:txBody>
    </xdr:sp>
    <xdr:clientData/>
  </xdr:twoCellAnchor>
  <xdr:twoCellAnchor>
    <xdr:from>
      <xdr:col>4</xdr:col>
      <xdr:colOff>104775</xdr:colOff>
      <xdr:row>3</xdr:row>
      <xdr:rowOff>95250</xdr:rowOff>
    </xdr:from>
    <xdr:to>
      <xdr:col>5</xdr:col>
      <xdr:colOff>733425</xdr:colOff>
      <xdr:row>5</xdr:row>
      <xdr:rowOff>133350</xdr:rowOff>
    </xdr:to>
    <xdr:sp macro="[0]!LimpaFiltro" textlink="">
      <xdr:nvSpPr>
        <xdr:cNvPr id="5" name="Fluxograma: Processo Alternativ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4295775" y="1171575"/>
          <a:ext cx="1600200" cy="419100"/>
        </a:xfrm>
        <a:prstGeom prst="flowChartAlternateProcess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 b="1"/>
            <a:t>Limpar Filtro</a:t>
          </a:r>
        </a:p>
      </xdr:txBody>
    </xdr:sp>
    <xdr:clientData/>
  </xdr:twoCellAnchor>
  <xdr:twoCellAnchor>
    <xdr:from>
      <xdr:col>6</xdr:col>
      <xdr:colOff>304800</xdr:colOff>
      <xdr:row>0</xdr:row>
      <xdr:rowOff>95250</xdr:rowOff>
    </xdr:from>
    <xdr:to>
      <xdr:col>9</xdr:col>
      <xdr:colOff>76200</xdr:colOff>
      <xdr:row>1</xdr:row>
      <xdr:rowOff>9525</xdr:rowOff>
    </xdr:to>
    <xdr:sp macro="" textlink="">
      <xdr:nvSpPr>
        <xdr:cNvPr id="6" name="Fluxograma: Processo Alternativ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6276975" y="95250"/>
          <a:ext cx="1600200" cy="504825"/>
        </a:xfrm>
        <a:prstGeom prst="flowChartAlternateProcess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 b="1"/>
            <a:t>Menu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I45"/>
  <sheetViews>
    <sheetView showGridLines="0" showRowColHeaders="0" zoomScale="80" zoomScaleNormal="80" workbookViewId="0"/>
  </sheetViews>
  <sheetFormatPr defaultRowHeight="15" x14ac:dyDescent="0.25"/>
  <sheetData>
    <row r="45" spans="9:9" x14ac:dyDescent="0.25">
      <c r="I45" s="46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3">
    <tabColor rgb="FF0070C0"/>
  </sheetPr>
  <dimension ref="A1:N200"/>
  <sheetViews>
    <sheetView showGridLines="0" zoomScale="80" zoomScaleNormal="80" workbookViewId="0">
      <selection sqref="A1:F1"/>
    </sheetView>
  </sheetViews>
  <sheetFormatPr defaultRowHeight="15" x14ac:dyDescent="0.25"/>
  <cols>
    <col min="1" max="1" width="12.5703125" style="1" customWidth="1"/>
    <col min="2" max="2" width="25.42578125" customWidth="1"/>
    <col min="3" max="3" width="16.42578125" customWidth="1"/>
    <col min="4" max="4" width="14.85546875" customWidth="1"/>
    <col min="5" max="5" width="17.85546875" customWidth="1"/>
    <col min="6" max="6" width="12.140625" customWidth="1"/>
    <col min="7" max="7" width="6.5703125" customWidth="1"/>
    <col min="8" max="8" width="12.7109375" bestFit="1" customWidth="1"/>
    <col min="11" max="11" width="24.28515625" customWidth="1"/>
  </cols>
  <sheetData>
    <row r="1" spans="1:14" s="1" customFormat="1" ht="45" thickBot="1" x14ac:dyDescent="0.6">
      <c r="A1" s="59" t="str">
        <f>"Consulta - " &amp;C3</f>
        <v>Consulta - Lote A</v>
      </c>
      <c r="B1" s="60"/>
      <c r="C1" s="60"/>
      <c r="D1" s="60"/>
      <c r="E1" s="60"/>
      <c r="F1" s="61"/>
      <c r="N1" s="1" t="s">
        <v>38</v>
      </c>
    </row>
    <row r="2" spans="1:14" s="1" customFormat="1" ht="15.75" thickBot="1" x14ac:dyDescent="0.3">
      <c r="A2" s="4">
        <f ca="1">TODAY()</f>
        <v>44182</v>
      </c>
      <c r="C2" s="3" t="s">
        <v>40</v>
      </c>
      <c r="N2" s="2" t="s">
        <v>34</v>
      </c>
    </row>
    <row r="3" spans="1:14" s="1" customFormat="1" ht="27" thickBot="1" x14ac:dyDescent="0.45">
      <c r="A3" s="57" t="s">
        <v>37</v>
      </c>
      <c r="B3" s="58"/>
      <c r="C3" s="39" t="s">
        <v>34</v>
      </c>
      <c r="N3" s="2" t="s">
        <v>35</v>
      </c>
    </row>
    <row r="4" spans="1:14" s="1" customFormat="1" ht="16.5" thickBot="1" x14ac:dyDescent="0.3">
      <c r="A4" s="62" t="s">
        <v>55</v>
      </c>
      <c r="B4" s="63"/>
      <c r="H4" s="64" t="s">
        <v>54</v>
      </c>
      <c r="I4" s="65"/>
      <c r="J4" s="65"/>
      <c r="K4" s="66"/>
      <c r="N4" s="2" t="s">
        <v>36</v>
      </c>
    </row>
    <row r="5" spans="1:14" s="1" customFormat="1" ht="16.5" thickBot="1" x14ac:dyDescent="0.3">
      <c r="A5" s="62" t="s">
        <v>56</v>
      </c>
      <c r="B5" s="63"/>
      <c r="H5" s="67" t="s">
        <v>53</v>
      </c>
      <c r="I5" s="68"/>
      <c r="J5" s="68"/>
      <c r="K5" s="69"/>
      <c r="N5" s="2" t="s">
        <v>39</v>
      </c>
    </row>
    <row r="6" spans="1:14" s="1" customFormat="1" ht="15.75" thickBot="1" x14ac:dyDescent="0.3">
      <c r="N6"/>
    </row>
    <row r="7" spans="1:14" ht="15.75" x14ac:dyDescent="0.25">
      <c r="A7" s="32" t="s">
        <v>0</v>
      </c>
      <c r="B7" s="33" t="s">
        <v>32</v>
      </c>
      <c r="C7" s="33" t="s">
        <v>1</v>
      </c>
      <c r="D7" s="34" t="s">
        <v>41</v>
      </c>
      <c r="E7" s="33" t="s">
        <v>2</v>
      </c>
      <c r="F7" s="33" t="s">
        <v>33</v>
      </c>
      <c r="G7" s="36" t="s">
        <v>43</v>
      </c>
      <c r="H7" s="37" t="s">
        <v>57</v>
      </c>
    </row>
    <row r="8" spans="1:14" ht="15.75" x14ac:dyDescent="0.25">
      <c r="A8" s="6">
        <v>6</v>
      </c>
      <c r="B8" s="7" t="s">
        <v>8</v>
      </c>
      <c r="C8" s="8">
        <v>43973</v>
      </c>
      <c r="D8" s="9">
        <v>56</v>
      </c>
      <c r="E8" s="6">
        <v>5</v>
      </c>
      <c r="F8" s="5" t="s">
        <v>34</v>
      </c>
      <c r="G8" s="38">
        <f ca="1">A2-C8</f>
        <v>209</v>
      </c>
      <c r="H8" s="5" t="s">
        <v>44</v>
      </c>
    </row>
    <row r="9" spans="1:14" ht="15.75" x14ac:dyDescent="0.25">
      <c r="A9" s="6">
        <v>26</v>
      </c>
      <c r="B9" s="10" t="s">
        <v>28</v>
      </c>
      <c r="C9" s="8">
        <v>43883</v>
      </c>
      <c r="D9" s="9">
        <v>10</v>
      </c>
      <c r="E9" s="11">
        <v>3</v>
      </c>
      <c r="F9" s="5" t="s">
        <v>34</v>
      </c>
      <c r="G9" s="38">
        <f ca="1">A2-C9</f>
        <v>299</v>
      </c>
      <c r="H9" s="5" t="s">
        <v>44</v>
      </c>
    </row>
    <row r="10" spans="1:14" ht="15.75" x14ac:dyDescent="0.25">
      <c r="A10" s="6">
        <v>27</v>
      </c>
      <c r="B10" s="10" t="s">
        <v>29</v>
      </c>
      <c r="C10" s="8">
        <v>43853</v>
      </c>
      <c r="D10" s="9">
        <v>25</v>
      </c>
      <c r="E10" s="11">
        <v>4</v>
      </c>
      <c r="F10" s="5" t="s">
        <v>34</v>
      </c>
      <c r="G10" s="38">
        <f ca="1">A2-C10</f>
        <v>329</v>
      </c>
      <c r="H10" s="5" t="s">
        <v>44</v>
      </c>
    </row>
    <row r="11" spans="1:14" ht="15.75" x14ac:dyDescent="0.25">
      <c r="A11" s="6">
        <v>7</v>
      </c>
      <c r="B11" s="7" t="s">
        <v>9</v>
      </c>
      <c r="C11" s="8">
        <v>43926</v>
      </c>
      <c r="D11" s="9">
        <v>31</v>
      </c>
      <c r="E11" s="6">
        <v>2</v>
      </c>
      <c r="F11" s="5" t="s">
        <v>34</v>
      </c>
      <c r="G11" s="38">
        <f ca="1">A2-C11</f>
        <v>256</v>
      </c>
      <c r="H11" s="5" t="s">
        <v>45</v>
      </c>
    </row>
    <row r="12" spans="1:14" ht="15.75" x14ac:dyDescent="0.25">
      <c r="A12" s="6">
        <v>5</v>
      </c>
      <c r="B12" s="7" t="s">
        <v>7</v>
      </c>
      <c r="C12" s="8">
        <v>43827</v>
      </c>
      <c r="D12" s="9">
        <v>24</v>
      </c>
      <c r="E12" s="6">
        <v>4</v>
      </c>
      <c r="F12" s="5" t="s">
        <v>34</v>
      </c>
      <c r="G12" s="38">
        <f ca="1">A2-C12</f>
        <v>355</v>
      </c>
      <c r="H12" s="5" t="s">
        <v>44</v>
      </c>
    </row>
    <row r="13" spans="1:14" ht="15.75" x14ac:dyDescent="0.25">
      <c r="A13" s="6">
        <v>28</v>
      </c>
      <c r="B13" s="10" t="s">
        <v>30</v>
      </c>
      <c r="C13" s="8">
        <v>44049</v>
      </c>
      <c r="D13" s="9">
        <v>48</v>
      </c>
      <c r="E13" s="11">
        <v>1</v>
      </c>
      <c r="F13" s="5" t="s">
        <v>34</v>
      </c>
      <c r="G13" s="38">
        <f ca="1">A2-C13</f>
        <v>133</v>
      </c>
      <c r="H13" s="5" t="s">
        <v>44</v>
      </c>
    </row>
    <row r="14" spans="1:14" ht="15.75" x14ac:dyDescent="0.25">
      <c r="A14" s="6">
        <v>13</v>
      </c>
      <c r="B14" s="7" t="s">
        <v>15</v>
      </c>
      <c r="C14" s="8">
        <v>43980</v>
      </c>
      <c r="D14" s="9">
        <v>41</v>
      </c>
      <c r="E14" s="6">
        <v>4</v>
      </c>
      <c r="F14" s="5" t="s">
        <v>34</v>
      </c>
      <c r="G14" s="38">
        <f ca="1">A2-C14</f>
        <v>202</v>
      </c>
      <c r="H14" s="5" t="s">
        <v>45</v>
      </c>
    </row>
    <row r="15" spans="1:14" ht="15.75" x14ac:dyDescent="0.25">
      <c r="A15" s="6">
        <v>3</v>
      </c>
      <c r="B15" s="7" t="s">
        <v>5</v>
      </c>
      <c r="C15" s="8">
        <v>44035</v>
      </c>
      <c r="D15" s="9">
        <v>19</v>
      </c>
      <c r="E15" s="6">
        <v>2</v>
      </c>
      <c r="F15" s="5" t="s">
        <v>34</v>
      </c>
      <c r="G15" s="38">
        <f ca="1">A2-C15</f>
        <v>147</v>
      </c>
      <c r="H15" s="5" t="s">
        <v>46</v>
      </c>
    </row>
    <row r="16" spans="1:14" ht="15.75" x14ac:dyDescent="0.25">
      <c r="A16" s="6">
        <v>29</v>
      </c>
      <c r="B16" s="10" t="s">
        <v>31</v>
      </c>
      <c r="C16" s="8">
        <v>44039</v>
      </c>
      <c r="D16" s="9">
        <v>36</v>
      </c>
      <c r="E16" s="11">
        <v>1</v>
      </c>
      <c r="F16" s="5" t="s">
        <v>34</v>
      </c>
      <c r="G16" s="38">
        <f ca="1">A2-C16</f>
        <v>143</v>
      </c>
      <c r="H16" s="5" t="s">
        <v>44</v>
      </c>
    </row>
    <row r="17" spans="1:8" ht="15.75" x14ac:dyDescent="0.25">
      <c r="A17" s="12">
        <v>18</v>
      </c>
      <c r="B17" s="13" t="s">
        <v>20</v>
      </c>
      <c r="C17" s="14">
        <v>43956</v>
      </c>
      <c r="D17" s="15">
        <v>24.2</v>
      </c>
      <c r="E17" s="16">
        <v>4</v>
      </c>
      <c r="F17" s="17" t="s">
        <v>35</v>
      </c>
      <c r="G17" s="38">
        <f ca="1">A2-C17</f>
        <v>226</v>
      </c>
      <c r="H17" s="5" t="s">
        <v>46</v>
      </c>
    </row>
    <row r="18" spans="1:8" ht="15.75" x14ac:dyDescent="0.25">
      <c r="A18" s="18">
        <v>14</v>
      </c>
      <c r="B18" s="7" t="s">
        <v>16</v>
      </c>
      <c r="C18" s="8">
        <v>43940</v>
      </c>
      <c r="D18" s="9">
        <v>24</v>
      </c>
      <c r="E18" s="6">
        <v>4</v>
      </c>
      <c r="F18" s="17" t="s">
        <v>35</v>
      </c>
      <c r="G18" s="38">
        <f ca="1">A2-C18</f>
        <v>242</v>
      </c>
      <c r="H18" s="5" t="s">
        <v>46</v>
      </c>
    </row>
    <row r="19" spans="1:8" ht="15.75" x14ac:dyDescent="0.25">
      <c r="A19" s="18">
        <v>19</v>
      </c>
      <c r="B19" s="7" t="s">
        <v>21</v>
      </c>
      <c r="C19" s="8">
        <v>43985</v>
      </c>
      <c r="D19" s="9">
        <v>23.6</v>
      </c>
      <c r="E19" s="6">
        <v>5</v>
      </c>
      <c r="F19" s="17" t="s">
        <v>35</v>
      </c>
      <c r="G19" s="38">
        <f ca="1">A2-C19</f>
        <v>197</v>
      </c>
      <c r="H19" s="5" t="s">
        <v>46</v>
      </c>
    </row>
    <row r="20" spans="1:8" ht="15.75" x14ac:dyDescent="0.25">
      <c r="A20" s="18">
        <v>2</v>
      </c>
      <c r="B20" s="7" t="s">
        <v>4</v>
      </c>
      <c r="C20" s="8">
        <v>44068</v>
      </c>
      <c r="D20" s="9">
        <v>23</v>
      </c>
      <c r="E20" s="6">
        <v>4</v>
      </c>
      <c r="F20" s="17" t="s">
        <v>35</v>
      </c>
      <c r="G20" s="38">
        <f ca="1">A2-C20</f>
        <v>114</v>
      </c>
      <c r="H20" s="5" t="s">
        <v>44</v>
      </c>
    </row>
    <row r="21" spans="1:8" ht="15.75" x14ac:dyDescent="0.25">
      <c r="A21" s="18">
        <v>10</v>
      </c>
      <c r="B21" s="7" t="s">
        <v>12</v>
      </c>
      <c r="C21" s="8">
        <v>43902</v>
      </c>
      <c r="D21" s="9">
        <v>23</v>
      </c>
      <c r="E21" s="6">
        <v>3</v>
      </c>
      <c r="F21" s="17" t="s">
        <v>35</v>
      </c>
      <c r="G21" s="38">
        <f ca="1">A2-C21</f>
        <v>280</v>
      </c>
      <c r="H21" s="5" t="s">
        <v>44</v>
      </c>
    </row>
    <row r="22" spans="1:8" ht="15.75" x14ac:dyDescent="0.25">
      <c r="A22" s="18">
        <v>16</v>
      </c>
      <c r="B22" s="7" t="s">
        <v>18</v>
      </c>
      <c r="C22" s="8">
        <v>43907</v>
      </c>
      <c r="D22" s="9">
        <v>23</v>
      </c>
      <c r="E22" s="6">
        <v>3</v>
      </c>
      <c r="F22" s="17" t="s">
        <v>35</v>
      </c>
      <c r="G22" s="38">
        <f ca="1">A2-C22</f>
        <v>275</v>
      </c>
      <c r="H22" s="5" t="s">
        <v>44</v>
      </c>
    </row>
    <row r="23" spans="1:8" ht="15.75" x14ac:dyDescent="0.25">
      <c r="A23" s="18">
        <v>20</v>
      </c>
      <c r="B23" s="7" t="s">
        <v>22</v>
      </c>
      <c r="C23" s="8">
        <v>44051</v>
      </c>
      <c r="D23" s="9">
        <v>22</v>
      </c>
      <c r="E23" s="6">
        <v>1</v>
      </c>
      <c r="F23" s="17" t="s">
        <v>35</v>
      </c>
      <c r="G23" s="38">
        <f ca="1">A2-C23</f>
        <v>131</v>
      </c>
      <c r="H23" s="5" t="s">
        <v>44</v>
      </c>
    </row>
    <row r="24" spans="1:8" ht="15.75" x14ac:dyDescent="0.25">
      <c r="A24" s="18">
        <v>17</v>
      </c>
      <c r="B24" s="7" t="s">
        <v>19</v>
      </c>
      <c r="C24" s="8">
        <v>43941</v>
      </c>
      <c r="D24" s="9">
        <v>21.5</v>
      </c>
      <c r="E24" s="6">
        <v>4</v>
      </c>
      <c r="F24" s="17" t="s">
        <v>35</v>
      </c>
      <c r="G24" s="38">
        <f ca="1">A2-C24</f>
        <v>241</v>
      </c>
      <c r="H24" s="5" t="s">
        <v>46</v>
      </c>
    </row>
    <row r="25" spans="1:8" ht="15.75" x14ac:dyDescent="0.25">
      <c r="A25" s="18">
        <v>15</v>
      </c>
      <c r="B25" s="7" t="s">
        <v>17</v>
      </c>
      <c r="C25" s="8">
        <v>43874</v>
      </c>
      <c r="D25" s="9">
        <v>20.9</v>
      </c>
      <c r="E25" s="6">
        <v>2</v>
      </c>
      <c r="F25" s="17" t="s">
        <v>35</v>
      </c>
      <c r="G25" s="38">
        <f ca="1">A2-C25</f>
        <v>308</v>
      </c>
      <c r="H25" s="5" t="s">
        <v>46</v>
      </c>
    </row>
    <row r="26" spans="1:8" ht="15.75" x14ac:dyDescent="0.25">
      <c r="A26" s="18">
        <v>11</v>
      </c>
      <c r="B26" s="7" t="s">
        <v>13</v>
      </c>
      <c r="C26" s="8">
        <v>43904</v>
      </c>
      <c r="D26" s="9">
        <v>20.2</v>
      </c>
      <c r="E26" s="6">
        <v>7</v>
      </c>
      <c r="F26" s="17" t="s">
        <v>35</v>
      </c>
      <c r="G26" s="38">
        <f ca="1">A2-C26</f>
        <v>278</v>
      </c>
      <c r="H26" s="5" t="s">
        <v>45</v>
      </c>
    </row>
    <row r="27" spans="1:8" ht="15.75" x14ac:dyDescent="0.25">
      <c r="A27" s="18">
        <v>8</v>
      </c>
      <c r="B27" s="7" t="s">
        <v>10</v>
      </c>
      <c r="C27" s="8">
        <v>43877</v>
      </c>
      <c r="D27" s="9">
        <v>20</v>
      </c>
      <c r="E27" s="6">
        <v>1</v>
      </c>
      <c r="F27" s="5" t="s">
        <v>35</v>
      </c>
      <c r="G27" s="38">
        <f ca="1">A2-C27</f>
        <v>305</v>
      </c>
      <c r="H27" s="5" t="s">
        <v>45</v>
      </c>
    </row>
    <row r="28" spans="1:8" ht="15.75" x14ac:dyDescent="0.25">
      <c r="A28" s="18">
        <v>12</v>
      </c>
      <c r="B28" s="7" t="s">
        <v>14</v>
      </c>
      <c r="C28" s="8">
        <v>43937</v>
      </c>
      <c r="D28" s="9">
        <v>19.5</v>
      </c>
      <c r="E28" s="6">
        <v>2</v>
      </c>
      <c r="F28" s="5" t="s">
        <v>36</v>
      </c>
      <c r="G28" s="38">
        <f ca="1">A2-C28</f>
        <v>245</v>
      </c>
      <c r="H28" s="5" t="s">
        <v>45</v>
      </c>
    </row>
    <row r="29" spans="1:8" ht="15.75" x14ac:dyDescent="0.25">
      <c r="A29" s="18">
        <v>9</v>
      </c>
      <c r="B29" s="7" t="s">
        <v>11</v>
      </c>
      <c r="C29" s="8">
        <v>43884</v>
      </c>
      <c r="D29" s="9">
        <v>19</v>
      </c>
      <c r="E29" s="6">
        <v>1</v>
      </c>
      <c r="F29" s="5" t="s">
        <v>36</v>
      </c>
      <c r="G29" s="38">
        <f ca="1">A2-C29</f>
        <v>298</v>
      </c>
      <c r="H29" s="5" t="s">
        <v>44</v>
      </c>
    </row>
    <row r="30" spans="1:8" ht="15.75" x14ac:dyDescent="0.25">
      <c r="A30" s="18">
        <v>22</v>
      </c>
      <c r="B30" s="7" t="s">
        <v>24</v>
      </c>
      <c r="C30" s="8">
        <v>44057</v>
      </c>
      <c r="D30" s="9">
        <v>18</v>
      </c>
      <c r="E30" s="6">
        <v>3</v>
      </c>
      <c r="F30" s="5" t="s">
        <v>36</v>
      </c>
      <c r="G30" s="38">
        <f ca="1">A2-C30</f>
        <v>125</v>
      </c>
      <c r="H30" s="5" t="s">
        <v>46</v>
      </c>
    </row>
    <row r="31" spans="1:8" ht="15.75" x14ac:dyDescent="0.25">
      <c r="A31" s="18">
        <v>25</v>
      </c>
      <c r="B31" s="10" t="s">
        <v>27</v>
      </c>
      <c r="C31" s="8">
        <v>43911</v>
      </c>
      <c r="D31" s="9">
        <v>16.8</v>
      </c>
      <c r="E31" s="11">
        <v>2</v>
      </c>
      <c r="F31" s="5" t="s">
        <v>36</v>
      </c>
      <c r="G31" s="38">
        <f ca="1">A2-C31</f>
        <v>271</v>
      </c>
      <c r="H31" s="5" t="s">
        <v>44</v>
      </c>
    </row>
    <row r="32" spans="1:8" ht="15.75" x14ac:dyDescent="0.25">
      <c r="A32" s="18">
        <v>24</v>
      </c>
      <c r="B32" s="10" t="s">
        <v>26</v>
      </c>
      <c r="C32" s="8">
        <v>43975</v>
      </c>
      <c r="D32" s="9">
        <v>13</v>
      </c>
      <c r="E32" s="11">
        <v>5</v>
      </c>
      <c r="F32" s="5" t="s">
        <v>36</v>
      </c>
      <c r="G32" s="38">
        <f ca="1">A2-C32</f>
        <v>207</v>
      </c>
      <c r="H32" s="5" t="s">
        <v>44</v>
      </c>
    </row>
    <row r="33" spans="1:8" ht="15.75" x14ac:dyDescent="0.25">
      <c r="A33" s="18">
        <v>23</v>
      </c>
      <c r="B33" s="10" t="s">
        <v>25</v>
      </c>
      <c r="C33" s="8">
        <v>43913</v>
      </c>
      <c r="D33" s="9">
        <v>12.7</v>
      </c>
      <c r="E33" s="11">
        <v>2</v>
      </c>
      <c r="F33" s="5" t="s">
        <v>36</v>
      </c>
      <c r="G33" s="38">
        <f ca="1">A2-C33</f>
        <v>269</v>
      </c>
      <c r="H33" s="5" t="s">
        <v>46</v>
      </c>
    </row>
    <row r="34" spans="1:8" ht="15.75" x14ac:dyDescent="0.25">
      <c r="A34" s="18">
        <v>4</v>
      </c>
      <c r="B34" s="7" t="s">
        <v>6</v>
      </c>
      <c r="C34" s="8">
        <v>43966</v>
      </c>
      <c r="D34" s="9">
        <v>12</v>
      </c>
      <c r="E34" s="6">
        <v>3</v>
      </c>
      <c r="F34" s="5" t="s">
        <v>42</v>
      </c>
      <c r="G34" s="38">
        <f ca="1">A2-C34</f>
        <v>216</v>
      </c>
      <c r="H34" s="5" t="s">
        <v>44</v>
      </c>
    </row>
    <row r="35" spans="1:8" ht="15.75" x14ac:dyDescent="0.25">
      <c r="A35" s="18">
        <v>21</v>
      </c>
      <c r="B35" s="7" t="s">
        <v>23</v>
      </c>
      <c r="C35" s="8">
        <v>44052</v>
      </c>
      <c r="D35" s="9">
        <v>8</v>
      </c>
      <c r="E35" s="6">
        <v>1</v>
      </c>
      <c r="F35" s="5" t="s">
        <v>35</v>
      </c>
      <c r="G35" s="38">
        <f ca="1">A2-C35</f>
        <v>130</v>
      </c>
      <c r="H35" s="5" t="s">
        <v>44</v>
      </c>
    </row>
    <row r="36" spans="1:8" ht="15.75" x14ac:dyDescent="0.25">
      <c r="A36" s="18">
        <v>1</v>
      </c>
      <c r="B36" s="7" t="s">
        <v>3</v>
      </c>
      <c r="C36" s="8">
        <v>44070</v>
      </c>
      <c r="D36" s="9">
        <v>5</v>
      </c>
      <c r="E36" s="6">
        <v>3</v>
      </c>
      <c r="F36" s="5" t="s">
        <v>35</v>
      </c>
      <c r="G36" s="38">
        <f ca="1">A2-C36</f>
        <v>112</v>
      </c>
      <c r="H36" s="5" t="s">
        <v>44</v>
      </c>
    </row>
    <row r="37" spans="1:8" ht="15.75" x14ac:dyDescent="0.25">
      <c r="A37" s="19"/>
      <c r="B37" s="20"/>
      <c r="C37" s="21"/>
      <c r="D37" s="5"/>
      <c r="E37" s="5"/>
      <c r="F37" s="5"/>
      <c r="G37" s="38">
        <f ca="1">A2-C37</f>
        <v>44182</v>
      </c>
      <c r="H37" s="5"/>
    </row>
    <row r="38" spans="1:8" ht="15.75" x14ac:dyDescent="0.25">
      <c r="A38" s="22"/>
      <c r="B38" s="23"/>
      <c r="C38" s="24"/>
      <c r="D38" s="5"/>
      <c r="E38" s="5"/>
      <c r="F38" s="5"/>
      <c r="G38" s="38">
        <f ca="1">A2-C38</f>
        <v>44182</v>
      </c>
      <c r="H38" s="5"/>
    </row>
    <row r="39" spans="1:8" ht="15.75" x14ac:dyDescent="0.25">
      <c r="A39" s="25"/>
      <c r="B39" s="26"/>
      <c r="C39" s="27"/>
      <c r="D39" s="5"/>
      <c r="E39" s="5"/>
      <c r="F39" s="5"/>
      <c r="G39" s="38" t="s">
        <v>52</v>
      </c>
      <c r="H39" s="5"/>
    </row>
    <row r="40" spans="1:8" ht="15.75" x14ac:dyDescent="0.25">
      <c r="A40" s="25"/>
      <c r="B40" s="26"/>
      <c r="C40" s="27"/>
      <c r="D40" s="5"/>
      <c r="E40" s="5"/>
      <c r="F40" s="5"/>
      <c r="G40" s="38" t="s">
        <v>52</v>
      </c>
      <c r="H40" s="5"/>
    </row>
    <row r="41" spans="1:8" ht="15.75" x14ac:dyDescent="0.25">
      <c r="A41" s="25"/>
      <c r="B41" s="26"/>
      <c r="C41" s="27"/>
      <c r="D41" s="5"/>
      <c r="E41" s="5"/>
      <c r="F41" s="5"/>
      <c r="G41" s="38" t="s">
        <v>52</v>
      </c>
      <c r="H41" s="5"/>
    </row>
    <row r="42" spans="1:8" ht="15.75" x14ac:dyDescent="0.25">
      <c r="A42" s="19"/>
      <c r="B42" s="20"/>
      <c r="C42" s="21"/>
      <c r="D42" s="5"/>
      <c r="E42" s="5"/>
      <c r="F42" s="5"/>
      <c r="G42" s="38" t="s">
        <v>52</v>
      </c>
      <c r="H42" s="5"/>
    </row>
    <row r="43" spans="1:8" ht="15.75" x14ac:dyDescent="0.25">
      <c r="A43" s="22"/>
      <c r="B43" s="23"/>
      <c r="C43" s="24"/>
      <c r="D43" s="5"/>
      <c r="E43" s="5"/>
      <c r="F43" s="5"/>
      <c r="G43" s="38" t="s">
        <v>52</v>
      </c>
      <c r="H43" s="5"/>
    </row>
    <row r="44" spans="1:8" ht="15.75" x14ac:dyDescent="0.25">
      <c r="A44" s="25"/>
      <c r="B44" s="26"/>
      <c r="C44" s="27"/>
      <c r="D44" s="5"/>
      <c r="E44" s="5"/>
      <c r="F44" s="5"/>
      <c r="G44" s="38" t="s">
        <v>52</v>
      </c>
      <c r="H44" s="5"/>
    </row>
    <row r="45" spans="1:8" ht="15.75" x14ac:dyDescent="0.25">
      <c r="A45" s="25"/>
      <c r="B45" s="26"/>
      <c r="C45" s="27"/>
      <c r="D45" s="5"/>
      <c r="E45" s="5"/>
      <c r="F45" s="5"/>
      <c r="G45" s="38" t="s">
        <v>52</v>
      </c>
      <c r="H45" s="5"/>
    </row>
    <row r="46" spans="1:8" ht="15.75" x14ac:dyDescent="0.25">
      <c r="A46" s="25"/>
      <c r="B46" s="26"/>
      <c r="C46" s="27"/>
      <c r="D46" s="5"/>
      <c r="E46" s="5"/>
      <c r="F46" s="5"/>
      <c r="G46" s="38" t="s">
        <v>52</v>
      </c>
      <c r="H46" s="5"/>
    </row>
    <row r="47" spans="1:8" ht="15.75" x14ac:dyDescent="0.25">
      <c r="A47" s="19"/>
      <c r="B47" s="20"/>
      <c r="C47" s="21"/>
      <c r="D47" s="5"/>
      <c r="E47" s="5"/>
      <c r="F47" s="5"/>
      <c r="G47" s="38" t="s">
        <v>52</v>
      </c>
      <c r="H47" s="5"/>
    </row>
    <row r="48" spans="1:8" ht="15.75" x14ac:dyDescent="0.25">
      <c r="A48" s="22"/>
      <c r="B48" s="23"/>
      <c r="C48" s="24"/>
      <c r="D48" s="5"/>
      <c r="E48" s="5"/>
      <c r="F48" s="5"/>
      <c r="G48" s="38" t="s">
        <v>52</v>
      </c>
      <c r="H48" s="5"/>
    </row>
    <row r="49" spans="1:8" ht="15.75" x14ac:dyDescent="0.25">
      <c r="A49" s="25"/>
      <c r="B49" s="26"/>
      <c r="C49" s="27"/>
      <c r="D49" s="5"/>
      <c r="E49" s="5"/>
      <c r="F49" s="5"/>
      <c r="G49" s="38" t="s">
        <v>52</v>
      </c>
      <c r="H49" s="5"/>
    </row>
    <row r="50" spans="1:8" ht="15.75" x14ac:dyDescent="0.25">
      <c r="A50" s="25"/>
      <c r="B50" s="26"/>
      <c r="C50" s="27"/>
      <c r="D50" s="5"/>
      <c r="E50" s="5"/>
      <c r="F50" s="5"/>
      <c r="G50" s="38" t="s">
        <v>52</v>
      </c>
      <c r="H50" s="5"/>
    </row>
    <row r="51" spans="1:8" ht="15.75" x14ac:dyDescent="0.25">
      <c r="A51" s="25"/>
      <c r="B51" s="26"/>
      <c r="C51" s="27"/>
      <c r="D51" s="5"/>
      <c r="E51" s="5"/>
      <c r="F51" s="5"/>
      <c r="G51" s="38" t="s">
        <v>52</v>
      </c>
      <c r="H51" s="5"/>
    </row>
    <row r="52" spans="1:8" ht="15.75" x14ac:dyDescent="0.25">
      <c r="A52" s="19"/>
      <c r="B52" s="20"/>
      <c r="C52" s="21"/>
      <c r="D52" s="5"/>
      <c r="E52" s="5"/>
      <c r="F52" s="5"/>
      <c r="G52" s="38" t="s">
        <v>52</v>
      </c>
      <c r="H52" s="5"/>
    </row>
    <row r="53" spans="1:8" ht="15.75" x14ac:dyDescent="0.25">
      <c r="A53" s="22"/>
      <c r="B53" s="23"/>
      <c r="C53" s="24"/>
      <c r="D53" s="5"/>
      <c r="E53" s="5"/>
      <c r="F53" s="5"/>
      <c r="G53" s="38" t="s">
        <v>52</v>
      </c>
      <c r="H53" s="5"/>
    </row>
    <row r="54" spans="1:8" ht="15.75" x14ac:dyDescent="0.25">
      <c r="A54" s="25"/>
      <c r="B54" s="26"/>
      <c r="C54" s="27"/>
      <c r="D54" s="5"/>
      <c r="E54" s="5"/>
      <c r="F54" s="5"/>
      <c r="G54" s="38" t="s">
        <v>52</v>
      </c>
      <c r="H54" s="5"/>
    </row>
    <row r="55" spans="1:8" ht="15.75" x14ac:dyDescent="0.25">
      <c r="A55" s="25"/>
      <c r="B55" s="26"/>
      <c r="C55" s="27"/>
      <c r="D55" s="5"/>
      <c r="E55" s="5"/>
      <c r="F55" s="5"/>
      <c r="G55" s="38" t="s">
        <v>52</v>
      </c>
      <c r="H55" s="5"/>
    </row>
    <row r="56" spans="1:8" ht="15.75" x14ac:dyDescent="0.25">
      <c r="A56" s="25"/>
      <c r="B56" s="26"/>
      <c r="C56" s="27"/>
      <c r="D56" s="5"/>
      <c r="E56" s="5"/>
      <c r="F56" s="5"/>
      <c r="G56" s="38" t="s">
        <v>52</v>
      </c>
      <c r="H56" s="5"/>
    </row>
    <row r="57" spans="1:8" ht="15.75" x14ac:dyDescent="0.25">
      <c r="A57" s="19"/>
      <c r="B57" s="20"/>
      <c r="C57" s="21"/>
      <c r="D57" s="5"/>
      <c r="E57" s="5"/>
      <c r="F57" s="5"/>
      <c r="G57" s="38" t="s">
        <v>52</v>
      </c>
      <c r="H57" s="5"/>
    </row>
    <row r="58" spans="1:8" ht="15.75" x14ac:dyDescent="0.25">
      <c r="A58" s="22"/>
      <c r="B58" s="23"/>
      <c r="C58" s="24"/>
      <c r="D58" s="5"/>
      <c r="E58" s="5"/>
      <c r="F58" s="5"/>
      <c r="G58" s="38" t="s">
        <v>52</v>
      </c>
      <c r="H58" s="5"/>
    </row>
    <row r="59" spans="1:8" ht="15.75" x14ac:dyDescent="0.25">
      <c r="A59" s="25"/>
      <c r="B59" s="26"/>
      <c r="C59" s="27"/>
      <c r="D59" s="5"/>
      <c r="E59" s="5"/>
      <c r="F59" s="5"/>
      <c r="G59" s="38" t="s">
        <v>52</v>
      </c>
      <c r="H59" s="5"/>
    </row>
    <row r="60" spans="1:8" ht="15.75" x14ac:dyDescent="0.25">
      <c r="A60" s="25"/>
      <c r="B60" s="26"/>
      <c r="C60" s="27"/>
      <c r="D60" s="5"/>
      <c r="E60" s="5"/>
      <c r="F60" s="5"/>
      <c r="G60" s="38" t="s">
        <v>52</v>
      </c>
      <c r="H60" s="5"/>
    </row>
    <row r="61" spans="1:8" ht="15.75" x14ac:dyDescent="0.25">
      <c r="A61" s="25"/>
      <c r="B61" s="26"/>
      <c r="C61" s="27"/>
      <c r="D61" s="5"/>
      <c r="E61" s="5"/>
      <c r="F61" s="5"/>
      <c r="G61" s="38" t="s">
        <v>52</v>
      </c>
      <c r="H61" s="5"/>
    </row>
    <row r="62" spans="1:8" ht="15.75" x14ac:dyDescent="0.25">
      <c r="A62" s="19"/>
      <c r="B62" s="20"/>
      <c r="C62" s="21"/>
      <c r="D62" s="5"/>
      <c r="E62" s="5"/>
      <c r="F62" s="5"/>
      <c r="G62" s="38" t="s">
        <v>52</v>
      </c>
      <c r="H62" s="5"/>
    </row>
    <row r="63" spans="1:8" ht="15.75" x14ac:dyDescent="0.25">
      <c r="A63" s="22"/>
      <c r="B63" s="23"/>
      <c r="C63" s="24"/>
      <c r="D63" s="5"/>
      <c r="E63" s="5"/>
      <c r="F63" s="5"/>
      <c r="G63" s="38" t="s">
        <v>52</v>
      </c>
      <c r="H63" s="5"/>
    </row>
    <row r="64" spans="1:8" ht="15.75" x14ac:dyDescent="0.25">
      <c r="A64" s="25"/>
      <c r="B64" s="26"/>
      <c r="C64" s="27"/>
      <c r="D64" s="5"/>
      <c r="E64" s="5"/>
      <c r="F64" s="5"/>
      <c r="G64" s="38" t="s">
        <v>52</v>
      </c>
      <c r="H64" s="5"/>
    </row>
    <row r="65" spans="1:8" ht="15.75" x14ac:dyDescent="0.25">
      <c r="A65" s="25"/>
      <c r="B65" s="26"/>
      <c r="C65" s="27"/>
      <c r="D65" s="5"/>
      <c r="E65" s="5"/>
      <c r="F65" s="5"/>
      <c r="G65" s="38" t="s">
        <v>52</v>
      </c>
      <c r="H65" s="5"/>
    </row>
    <row r="66" spans="1:8" ht="15.75" x14ac:dyDescent="0.25">
      <c r="A66" s="25"/>
      <c r="B66" s="26"/>
      <c r="C66" s="27"/>
      <c r="D66" s="5"/>
      <c r="E66" s="5"/>
      <c r="F66" s="5"/>
      <c r="G66" s="38" t="s">
        <v>52</v>
      </c>
      <c r="H66" s="5"/>
    </row>
    <row r="67" spans="1:8" ht="15.75" x14ac:dyDescent="0.25">
      <c r="A67" s="19"/>
      <c r="B67" s="20"/>
      <c r="C67" s="21"/>
      <c r="D67" s="5"/>
      <c r="E67" s="5"/>
      <c r="F67" s="5"/>
      <c r="G67" s="38" t="s">
        <v>52</v>
      </c>
      <c r="H67" s="5"/>
    </row>
    <row r="68" spans="1:8" ht="15.75" x14ac:dyDescent="0.25">
      <c r="A68" s="22"/>
      <c r="B68" s="23"/>
      <c r="C68" s="24"/>
      <c r="D68" s="5"/>
      <c r="E68" s="5"/>
      <c r="F68" s="5"/>
      <c r="G68" s="38" t="s">
        <v>52</v>
      </c>
      <c r="H68" s="5"/>
    </row>
    <row r="69" spans="1:8" ht="15.75" x14ac:dyDescent="0.25">
      <c r="A69" s="25"/>
      <c r="B69" s="26"/>
      <c r="C69" s="27"/>
      <c r="D69" s="5"/>
      <c r="E69" s="5"/>
      <c r="F69" s="5"/>
      <c r="G69" s="38" t="s">
        <v>52</v>
      </c>
      <c r="H69" s="5"/>
    </row>
    <row r="70" spans="1:8" ht="15.75" x14ac:dyDescent="0.25">
      <c r="A70" s="25"/>
      <c r="B70" s="26"/>
      <c r="C70" s="27"/>
      <c r="D70" s="5"/>
      <c r="E70" s="5"/>
      <c r="F70" s="5"/>
      <c r="G70" s="38" t="s">
        <v>52</v>
      </c>
      <c r="H70" s="5"/>
    </row>
    <row r="71" spans="1:8" ht="15.75" x14ac:dyDescent="0.25">
      <c r="A71" s="25"/>
      <c r="B71" s="26"/>
      <c r="C71" s="27"/>
      <c r="D71" s="5"/>
      <c r="E71" s="5"/>
      <c r="F71" s="5"/>
      <c r="G71" s="38" t="s">
        <v>52</v>
      </c>
      <c r="H71" s="5"/>
    </row>
    <row r="72" spans="1:8" ht="15.75" x14ac:dyDescent="0.25">
      <c r="A72" s="19"/>
      <c r="B72" s="20"/>
      <c r="C72" s="21"/>
      <c r="D72" s="5"/>
      <c r="E72" s="5"/>
      <c r="F72" s="5"/>
      <c r="G72" s="38" t="s">
        <v>52</v>
      </c>
      <c r="H72" s="5"/>
    </row>
    <row r="73" spans="1:8" ht="15.75" x14ac:dyDescent="0.25">
      <c r="A73" s="22"/>
      <c r="B73" s="23"/>
      <c r="C73" s="24"/>
      <c r="D73" s="5"/>
      <c r="E73" s="5"/>
      <c r="F73" s="5"/>
      <c r="G73" s="38" t="s">
        <v>52</v>
      </c>
      <c r="H73" s="5"/>
    </row>
    <row r="74" spans="1:8" ht="15.75" x14ac:dyDescent="0.25">
      <c r="A74" s="25"/>
      <c r="B74" s="26"/>
      <c r="C74" s="27"/>
      <c r="D74" s="5"/>
      <c r="E74" s="5"/>
      <c r="F74" s="5"/>
      <c r="G74" s="38" t="s">
        <v>52</v>
      </c>
      <c r="H74" s="5"/>
    </row>
    <row r="75" spans="1:8" ht="15.75" x14ac:dyDescent="0.25">
      <c r="A75" s="25"/>
      <c r="B75" s="26"/>
      <c r="C75" s="27"/>
      <c r="D75" s="5"/>
      <c r="E75" s="5"/>
      <c r="F75" s="5"/>
      <c r="G75" s="38" t="s">
        <v>52</v>
      </c>
      <c r="H75" s="5"/>
    </row>
    <row r="76" spans="1:8" ht="15.75" x14ac:dyDescent="0.25">
      <c r="A76" s="25"/>
      <c r="B76" s="26"/>
      <c r="C76" s="27"/>
      <c r="D76" s="5"/>
      <c r="E76" s="5"/>
      <c r="F76" s="5"/>
      <c r="G76" s="38" t="s">
        <v>52</v>
      </c>
      <c r="H76" s="5"/>
    </row>
    <row r="77" spans="1:8" ht="15.75" x14ac:dyDescent="0.25">
      <c r="A77" s="19"/>
      <c r="B77" s="20"/>
      <c r="C77" s="21"/>
      <c r="D77" s="5"/>
      <c r="E77" s="5"/>
      <c r="F77" s="5"/>
      <c r="G77" s="38" t="s">
        <v>52</v>
      </c>
      <c r="H77" s="5"/>
    </row>
    <row r="78" spans="1:8" ht="15.75" x14ac:dyDescent="0.25">
      <c r="A78" s="22"/>
      <c r="B78" s="23"/>
      <c r="C78" s="24"/>
      <c r="D78" s="5"/>
      <c r="E78" s="5"/>
      <c r="F78" s="5"/>
      <c r="G78" s="38" t="s">
        <v>52</v>
      </c>
      <c r="H78" s="5"/>
    </row>
    <row r="79" spans="1:8" ht="15.75" x14ac:dyDescent="0.25">
      <c r="A79" s="25"/>
      <c r="B79" s="26"/>
      <c r="C79" s="27"/>
      <c r="D79" s="5"/>
      <c r="E79" s="5"/>
      <c r="F79" s="5"/>
      <c r="G79" s="38" t="s">
        <v>52</v>
      </c>
      <c r="H79" s="5"/>
    </row>
    <row r="80" spans="1:8" ht="15.75" x14ac:dyDescent="0.25">
      <c r="A80" s="25"/>
      <c r="B80" s="26"/>
      <c r="C80" s="27"/>
      <c r="D80" s="5"/>
      <c r="E80" s="5"/>
      <c r="F80" s="5"/>
      <c r="G80" s="38" t="s">
        <v>52</v>
      </c>
      <c r="H80" s="5"/>
    </row>
    <row r="81" spans="1:8" ht="15.75" x14ac:dyDescent="0.25">
      <c r="A81" s="25"/>
      <c r="B81" s="26"/>
      <c r="C81" s="27"/>
      <c r="D81" s="5"/>
      <c r="E81" s="5"/>
      <c r="F81" s="5"/>
      <c r="G81" s="38" t="s">
        <v>52</v>
      </c>
      <c r="H81" s="5"/>
    </row>
    <row r="82" spans="1:8" ht="15.75" x14ac:dyDescent="0.25">
      <c r="A82" s="19"/>
      <c r="B82" s="20"/>
      <c r="C82" s="21"/>
      <c r="D82" s="5"/>
      <c r="E82" s="5"/>
      <c r="F82" s="5"/>
      <c r="G82" s="5"/>
      <c r="H82" s="5"/>
    </row>
    <row r="83" spans="1:8" ht="15.75" x14ac:dyDescent="0.25">
      <c r="A83" s="22"/>
      <c r="B83" s="23"/>
      <c r="C83" s="24"/>
      <c r="D83" s="5"/>
      <c r="E83" s="5"/>
      <c r="F83" s="5"/>
      <c r="G83" s="5"/>
      <c r="H83" s="5"/>
    </row>
    <row r="84" spans="1:8" ht="15.75" x14ac:dyDescent="0.25">
      <c r="A84" s="25"/>
      <c r="B84" s="26"/>
      <c r="C84" s="27"/>
      <c r="D84" s="5"/>
      <c r="E84" s="5"/>
      <c r="F84" s="5"/>
      <c r="G84" s="5"/>
      <c r="H84" s="5"/>
    </row>
    <row r="85" spans="1:8" ht="15.75" x14ac:dyDescent="0.25">
      <c r="A85" s="25"/>
      <c r="B85" s="26"/>
      <c r="C85" s="27"/>
      <c r="D85" s="5"/>
      <c r="E85" s="5"/>
      <c r="F85" s="5"/>
      <c r="G85" s="5"/>
      <c r="H85" s="5"/>
    </row>
    <row r="86" spans="1:8" ht="15.75" x14ac:dyDescent="0.25">
      <c r="A86" s="25"/>
      <c r="B86" s="26"/>
      <c r="C86" s="27"/>
      <c r="D86" s="5"/>
      <c r="E86" s="5"/>
      <c r="F86" s="5"/>
      <c r="G86" s="5"/>
      <c r="H86" s="5"/>
    </row>
    <row r="87" spans="1:8" ht="15.75" x14ac:dyDescent="0.25">
      <c r="A87" s="19"/>
      <c r="B87" s="20"/>
      <c r="C87" s="21"/>
      <c r="D87" s="5"/>
      <c r="E87" s="5"/>
      <c r="F87" s="5"/>
      <c r="G87" s="5"/>
      <c r="H87" s="5"/>
    </row>
    <row r="88" spans="1:8" ht="15.75" x14ac:dyDescent="0.25">
      <c r="A88" s="22"/>
      <c r="B88" s="23"/>
      <c r="C88" s="24"/>
      <c r="D88" s="5"/>
      <c r="E88" s="5"/>
      <c r="F88" s="5"/>
      <c r="G88" s="5"/>
      <c r="H88" s="5"/>
    </row>
    <row r="89" spans="1:8" ht="15.75" x14ac:dyDescent="0.25">
      <c r="A89" s="25"/>
      <c r="B89" s="26"/>
      <c r="C89" s="27"/>
      <c r="D89" s="5"/>
      <c r="E89" s="5"/>
      <c r="F89" s="5"/>
      <c r="G89" s="5"/>
      <c r="H89" s="5"/>
    </row>
    <row r="90" spans="1:8" ht="15.75" x14ac:dyDescent="0.25">
      <c r="A90" s="25"/>
      <c r="B90" s="26"/>
      <c r="C90" s="27"/>
      <c r="D90" s="5"/>
      <c r="E90" s="5"/>
      <c r="F90" s="5"/>
      <c r="G90" s="5"/>
      <c r="H90" s="5"/>
    </row>
    <row r="91" spans="1:8" ht="15.75" x14ac:dyDescent="0.25">
      <c r="A91" s="25"/>
      <c r="B91" s="26"/>
      <c r="C91" s="27"/>
      <c r="D91" s="5"/>
      <c r="E91" s="5"/>
      <c r="F91" s="5"/>
      <c r="G91" s="5"/>
      <c r="H91" s="5"/>
    </row>
    <row r="92" spans="1:8" ht="15.75" x14ac:dyDescent="0.25">
      <c r="A92" s="19"/>
      <c r="B92" s="20"/>
      <c r="C92" s="21"/>
      <c r="D92" s="5"/>
      <c r="E92" s="5"/>
      <c r="F92" s="5"/>
      <c r="G92" s="5"/>
      <c r="H92" s="5"/>
    </row>
    <row r="93" spans="1:8" ht="15.75" x14ac:dyDescent="0.25">
      <c r="A93" s="22"/>
      <c r="B93" s="23"/>
      <c r="C93" s="24"/>
      <c r="D93" s="5"/>
      <c r="E93" s="5"/>
      <c r="F93" s="5"/>
      <c r="G93" s="5"/>
      <c r="H93" s="5"/>
    </row>
    <row r="94" spans="1:8" ht="15.75" x14ac:dyDescent="0.25">
      <c r="A94" s="25"/>
      <c r="B94" s="26"/>
      <c r="C94" s="27"/>
      <c r="D94" s="5"/>
      <c r="E94" s="5"/>
      <c r="F94" s="5"/>
      <c r="G94" s="5"/>
      <c r="H94" s="5"/>
    </row>
    <row r="95" spans="1:8" ht="15.75" x14ac:dyDescent="0.25">
      <c r="A95" s="25"/>
      <c r="B95" s="26"/>
      <c r="C95" s="27"/>
      <c r="D95" s="5"/>
      <c r="E95" s="5"/>
      <c r="F95" s="5"/>
      <c r="G95" s="5"/>
      <c r="H95" s="5"/>
    </row>
    <row r="96" spans="1:8" ht="15.75" x14ac:dyDescent="0.25">
      <c r="A96" s="25"/>
      <c r="B96" s="26"/>
      <c r="C96" s="27"/>
      <c r="D96" s="5"/>
      <c r="E96" s="5"/>
      <c r="F96" s="5"/>
      <c r="G96" s="5"/>
      <c r="H96" s="5"/>
    </row>
    <row r="97" spans="1:8" ht="15.75" x14ac:dyDescent="0.25">
      <c r="A97" s="19"/>
      <c r="B97" s="20"/>
      <c r="C97" s="21"/>
      <c r="D97" s="5"/>
      <c r="E97" s="5"/>
      <c r="F97" s="5"/>
      <c r="G97" s="5"/>
      <c r="H97" s="5"/>
    </row>
    <row r="98" spans="1:8" ht="15.75" x14ac:dyDescent="0.25">
      <c r="A98" s="22"/>
      <c r="B98" s="23"/>
      <c r="C98" s="24"/>
      <c r="D98" s="5"/>
      <c r="E98" s="5"/>
      <c r="F98" s="5"/>
      <c r="G98" s="5"/>
      <c r="H98" s="5"/>
    </row>
    <row r="99" spans="1:8" ht="15.75" x14ac:dyDescent="0.25">
      <c r="A99" s="25"/>
      <c r="B99" s="26"/>
      <c r="C99" s="27"/>
      <c r="D99" s="5"/>
      <c r="E99" s="5"/>
      <c r="F99" s="5"/>
      <c r="G99" s="5"/>
      <c r="H99" s="5"/>
    </row>
    <row r="100" spans="1:8" ht="15.75" x14ac:dyDescent="0.25">
      <c r="A100" s="28"/>
      <c r="B100" s="29"/>
      <c r="C100" s="30"/>
      <c r="D100" s="31"/>
      <c r="E100" s="31"/>
      <c r="F100" s="31"/>
      <c r="G100" s="5"/>
      <c r="H100" s="5"/>
    </row>
    <row r="101" spans="1:8" ht="15.75" x14ac:dyDescent="0.25">
      <c r="A101" s="5"/>
      <c r="B101" s="5"/>
      <c r="C101" s="5"/>
      <c r="D101" s="9"/>
      <c r="E101" s="5"/>
      <c r="F101" s="5"/>
      <c r="G101" s="5"/>
      <c r="H101" s="5"/>
    </row>
    <row r="102" spans="1:8" ht="15.75" x14ac:dyDescent="0.25">
      <c r="A102" s="5"/>
      <c r="B102" s="5"/>
      <c r="C102" s="5"/>
      <c r="D102" s="9"/>
      <c r="E102" s="5"/>
      <c r="F102" s="5"/>
      <c r="G102" s="5"/>
      <c r="H102" s="5"/>
    </row>
    <row r="103" spans="1:8" ht="15.75" x14ac:dyDescent="0.25">
      <c r="A103" s="5"/>
      <c r="B103" s="5"/>
      <c r="C103" s="5"/>
      <c r="D103" s="5"/>
      <c r="E103" s="5"/>
      <c r="F103" s="5"/>
      <c r="G103" s="5"/>
      <c r="H103" s="5"/>
    </row>
    <row r="104" spans="1:8" ht="15.75" x14ac:dyDescent="0.25">
      <c r="A104" s="5"/>
      <c r="B104" s="5"/>
      <c r="C104" s="5"/>
      <c r="D104" s="5"/>
      <c r="E104" s="5"/>
      <c r="F104" s="5"/>
      <c r="G104" s="5"/>
      <c r="H104" s="5"/>
    </row>
    <row r="105" spans="1:8" ht="15.75" x14ac:dyDescent="0.25">
      <c r="A105" s="5"/>
      <c r="B105" s="5"/>
      <c r="C105" s="5"/>
      <c r="D105" s="5"/>
      <c r="E105" s="5"/>
      <c r="F105" s="5"/>
      <c r="G105" s="5"/>
      <c r="H105" s="5"/>
    </row>
    <row r="106" spans="1:8" ht="15.75" x14ac:dyDescent="0.25">
      <c r="A106" s="5"/>
      <c r="B106" s="5"/>
      <c r="C106" s="5"/>
      <c r="D106" s="5"/>
      <c r="E106" s="5"/>
      <c r="F106" s="5"/>
      <c r="G106" s="5"/>
      <c r="H106" s="5"/>
    </row>
    <row r="107" spans="1:8" ht="15.75" x14ac:dyDescent="0.25">
      <c r="A107" s="5"/>
      <c r="B107" s="5"/>
      <c r="C107" s="5"/>
      <c r="D107" s="5"/>
      <c r="E107" s="5"/>
      <c r="F107" s="5"/>
      <c r="G107" s="5"/>
      <c r="H107" s="5"/>
    </row>
    <row r="108" spans="1:8" ht="15.75" x14ac:dyDescent="0.25">
      <c r="A108" s="5"/>
      <c r="B108" s="5"/>
      <c r="C108" s="5"/>
      <c r="D108" s="5"/>
      <c r="E108" s="5"/>
      <c r="F108" s="5"/>
      <c r="G108" s="5"/>
      <c r="H108" s="5"/>
    </row>
    <row r="109" spans="1:8" ht="15.75" x14ac:dyDescent="0.25">
      <c r="A109" s="5"/>
      <c r="B109" s="5"/>
      <c r="C109" s="5"/>
      <c r="D109" s="5"/>
      <c r="E109" s="5"/>
      <c r="F109" s="5"/>
      <c r="G109" s="5"/>
      <c r="H109" s="5"/>
    </row>
    <row r="110" spans="1:8" ht="15.75" x14ac:dyDescent="0.25">
      <c r="A110" s="5"/>
      <c r="B110" s="5"/>
      <c r="C110" s="5"/>
      <c r="D110" s="5"/>
      <c r="E110" s="5"/>
      <c r="F110" s="5"/>
      <c r="G110" s="5"/>
      <c r="H110" s="5"/>
    </row>
    <row r="111" spans="1:8" ht="15.75" x14ac:dyDescent="0.25">
      <c r="A111" s="5"/>
      <c r="B111" s="5"/>
      <c r="C111" s="5"/>
      <c r="D111" s="5"/>
      <c r="E111" s="5"/>
      <c r="F111" s="5"/>
      <c r="G111" s="5"/>
      <c r="H111" s="5"/>
    </row>
    <row r="112" spans="1:8" ht="15.75" x14ac:dyDescent="0.25">
      <c r="A112" s="5"/>
      <c r="B112" s="5"/>
      <c r="C112" s="5"/>
      <c r="D112" s="5"/>
      <c r="E112" s="5"/>
      <c r="F112" s="5"/>
      <c r="G112" s="5"/>
      <c r="H112" s="5"/>
    </row>
    <row r="113" spans="1:8" ht="15.75" x14ac:dyDescent="0.25">
      <c r="A113" s="5"/>
      <c r="B113" s="5"/>
      <c r="C113" s="5"/>
      <c r="D113" s="5"/>
      <c r="E113" s="5"/>
      <c r="F113" s="5"/>
      <c r="G113" s="5"/>
      <c r="H113" s="5"/>
    </row>
    <row r="114" spans="1:8" ht="15.75" x14ac:dyDescent="0.25">
      <c r="A114" s="5"/>
      <c r="B114" s="5"/>
      <c r="C114" s="5"/>
      <c r="D114" s="5"/>
      <c r="E114" s="5"/>
      <c r="F114" s="5"/>
      <c r="G114" s="5"/>
      <c r="H114" s="5"/>
    </row>
    <row r="115" spans="1:8" ht="15.75" x14ac:dyDescent="0.25">
      <c r="A115" s="5"/>
      <c r="B115" s="5"/>
      <c r="C115" s="5"/>
      <c r="D115" s="5"/>
      <c r="E115" s="5"/>
      <c r="F115" s="5"/>
      <c r="G115" s="5"/>
      <c r="H115" s="5"/>
    </row>
    <row r="116" spans="1:8" ht="15.75" x14ac:dyDescent="0.25">
      <c r="A116" s="5"/>
      <c r="B116" s="5"/>
      <c r="C116" s="5"/>
      <c r="D116" s="5"/>
      <c r="E116" s="5"/>
      <c r="F116" s="5"/>
      <c r="G116" s="5"/>
      <c r="H116" s="5"/>
    </row>
    <row r="117" spans="1:8" ht="15.75" x14ac:dyDescent="0.25">
      <c r="A117" s="5"/>
      <c r="B117" s="5"/>
      <c r="C117" s="5"/>
      <c r="D117" s="5"/>
      <c r="E117" s="5"/>
      <c r="F117" s="5"/>
      <c r="G117" s="5"/>
      <c r="H117" s="5"/>
    </row>
    <row r="118" spans="1:8" ht="15.75" x14ac:dyDescent="0.25">
      <c r="A118" s="5"/>
      <c r="B118" s="5"/>
      <c r="C118" s="5"/>
      <c r="D118" s="5"/>
      <c r="E118" s="5"/>
      <c r="F118" s="5"/>
      <c r="G118" s="5"/>
      <c r="H118" s="5"/>
    </row>
    <row r="119" spans="1:8" ht="15.75" x14ac:dyDescent="0.25">
      <c r="A119" s="5"/>
      <c r="B119" s="5"/>
      <c r="C119" s="5"/>
      <c r="D119" s="5"/>
      <c r="E119" s="5"/>
      <c r="F119" s="5"/>
      <c r="G119" s="5"/>
      <c r="H119" s="5"/>
    </row>
    <row r="120" spans="1:8" ht="15.75" x14ac:dyDescent="0.25">
      <c r="A120" s="5"/>
      <c r="B120" s="5"/>
      <c r="C120" s="5"/>
      <c r="D120" s="5"/>
      <c r="E120" s="5"/>
      <c r="F120" s="5"/>
      <c r="G120" s="5"/>
      <c r="H120" s="5"/>
    </row>
    <row r="121" spans="1:8" ht="15.75" x14ac:dyDescent="0.25">
      <c r="A121" s="5"/>
      <c r="B121" s="5"/>
      <c r="C121" s="5"/>
      <c r="D121" s="5"/>
      <c r="E121" s="5"/>
      <c r="F121" s="5"/>
      <c r="G121" s="5"/>
      <c r="H121" s="5"/>
    </row>
    <row r="122" spans="1:8" ht="15.75" x14ac:dyDescent="0.25">
      <c r="A122" s="5"/>
      <c r="B122" s="5"/>
      <c r="C122" s="5"/>
      <c r="D122" s="5"/>
      <c r="E122" s="5"/>
      <c r="F122" s="5"/>
      <c r="G122" s="5"/>
      <c r="H122" s="5"/>
    </row>
    <row r="123" spans="1:8" ht="15.75" x14ac:dyDescent="0.25">
      <c r="A123" s="5"/>
      <c r="B123" s="5"/>
      <c r="C123" s="5"/>
      <c r="D123" s="5"/>
      <c r="E123" s="5"/>
      <c r="F123" s="5"/>
      <c r="G123" s="5"/>
      <c r="H123" s="5"/>
    </row>
    <row r="124" spans="1:8" ht="15.75" x14ac:dyDescent="0.25">
      <c r="A124" s="5"/>
      <c r="B124" s="5"/>
      <c r="C124" s="5"/>
      <c r="D124" s="5"/>
      <c r="E124" s="5"/>
      <c r="F124" s="5"/>
      <c r="G124" s="5"/>
      <c r="H124" s="5"/>
    </row>
    <row r="125" spans="1:8" ht="15.75" x14ac:dyDescent="0.25">
      <c r="A125" s="5"/>
      <c r="B125" s="5"/>
      <c r="C125" s="5"/>
      <c r="D125" s="5"/>
      <c r="E125" s="5"/>
      <c r="F125" s="5"/>
      <c r="G125" s="5"/>
      <c r="H125" s="5"/>
    </row>
    <row r="126" spans="1:8" ht="15.75" x14ac:dyDescent="0.25">
      <c r="A126" s="5"/>
      <c r="B126" s="5"/>
      <c r="C126" s="5"/>
      <c r="D126" s="5"/>
      <c r="E126" s="5"/>
      <c r="F126" s="5"/>
      <c r="G126" s="5"/>
      <c r="H126" s="5"/>
    </row>
    <row r="127" spans="1:8" ht="15.75" x14ac:dyDescent="0.25">
      <c r="A127" s="5"/>
      <c r="B127" s="5"/>
      <c r="C127" s="5"/>
      <c r="D127" s="5"/>
      <c r="E127" s="5"/>
      <c r="F127" s="5"/>
      <c r="G127" s="5"/>
      <c r="H127" s="5"/>
    </row>
    <row r="128" spans="1:8" ht="15.75" x14ac:dyDescent="0.25">
      <c r="A128" s="5"/>
      <c r="B128" s="5"/>
      <c r="C128" s="5"/>
      <c r="D128" s="5"/>
      <c r="E128" s="5"/>
      <c r="F128" s="5"/>
      <c r="G128" s="5"/>
      <c r="H128" s="5"/>
    </row>
    <row r="129" spans="1:8" ht="15.75" x14ac:dyDescent="0.25">
      <c r="A129" s="5"/>
      <c r="B129" s="5"/>
      <c r="C129" s="5"/>
      <c r="D129" s="5"/>
      <c r="E129" s="5"/>
      <c r="F129" s="5"/>
      <c r="G129" s="5"/>
      <c r="H129" s="5"/>
    </row>
    <row r="130" spans="1:8" ht="15.75" x14ac:dyDescent="0.25">
      <c r="A130" s="5"/>
      <c r="B130" s="5"/>
      <c r="C130" s="5"/>
      <c r="D130" s="5"/>
      <c r="E130" s="5"/>
      <c r="F130" s="5"/>
      <c r="G130" s="5"/>
      <c r="H130" s="5"/>
    </row>
    <row r="131" spans="1:8" ht="15.75" x14ac:dyDescent="0.25">
      <c r="A131" s="5"/>
      <c r="B131" s="5"/>
      <c r="C131" s="5"/>
      <c r="D131" s="5"/>
      <c r="E131" s="5"/>
      <c r="F131" s="5"/>
      <c r="G131" s="5"/>
      <c r="H131" s="5"/>
    </row>
    <row r="132" spans="1:8" ht="15.75" x14ac:dyDescent="0.25">
      <c r="A132" s="5"/>
      <c r="B132" s="5"/>
      <c r="C132" s="5"/>
      <c r="D132" s="5"/>
      <c r="E132" s="5"/>
      <c r="F132" s="5"/>
      <c r="G132" s="5"/>
      <c r="H132" s="5"/>
    </row>
    <row r="133" spans="1:8" ht="15.75" x14ac:dyDescent="0.25">
      <c r="A133" s="5"/>
      <c r="B133" s="5"/>
      <c r="C133" s="5"/>
      <c r="D133" s="5"/>
      <c r="E133" s="5"/>
      <c r="F133" s="5"/>
      <c r="G133" s="5"/>
      <c r="H133" s="5"/>
    </row>
    <row r="134" spans="1:8" ht="15.75" x14ac:dyDescent="0.25">
      <c r="A134" s="5"/>
      <c r="B134" s="5"/>
      <c r="C134" s="5"/>
      <c r="D134" s="5"/>
      <c r="E134" s="5"/>
      <c r="F134" s="5"/>
      <c r="G134" s="5"/>
      <c r="H134" s="5"/>
    </row>
    <row r="135" spans="1:8" ht="15.75" x14ac:dyDescent="0.25">
      <c r="A135" s="5"/>
      <c r="B135" s="5"/>
      <c r="C135" s="5"/>
      <c r="D135" s="5"/>
      <c r="E135" s="5"/>
      <c r="F135" s="5"/>
      <c r="G135" s="5"/>
      <c r="H135" s="5"/>
    </row>
    <row r="136" spans="1:8" ht="15.75" x14ac:dyDescent="0.25">
      <c r="A136" s="5"/>
      <c r="B136" s="5"/>
      <c r="C136" s="5"/>
      <c r="D136" s="5"/>
      <c r="E136" s="5"/>
      <c r="F136" s="5"/>
      <c r="G136" s="5"/>
      <c r="H136" s="5"/>
    </row>
    <row r="137" spans="1:8" ht="15.75" x14ac:dyDescent="0.25">
      <c r="A137" s="5"/>
      <c r="B137" s="5"/>
      <c r="C137" s="5"/>
      <c r="D137" s="5"/>
      <c r="E137" s="5"/>
      <c r="F137" s="5"/>
      <c r="G137" s="5"/>
      <c r="H137" s="5"/>
    </row>
    <row r="138" spans="1:8" ht="15.75" x14ac:dyDescent="0.25">
      <c r="A138" s="5"/>
      <c r="B138" s="5"/>
      <c r="C138" s="5"/>
      <c r="D138" s="5"/>
      <c r="E138" s="5"/>
      <c r="F138" s="5"/>
      <c r="G138" s="5"/>
      <c r="H138" s="5"/>
    </row>
    <row r="139" spans="1:8" ht="15.75" x14ac:dyDescent="0.25">
      <c r="A139" s="5"/>
      <c r="B139" s="5"/>
      <c r="C139" s="5"/>
      <c r="D139" s="5"/>
      <c r="E139" s="5"/>
      <c r="F139" s="5"/>
      <c r="G139" s="5"/>
      <c r="H139" s="5"/>
    </row>
    <row r="140" spans="1:8" ht="15.75" x14ac:dyDescent="0.25">
      <c r="A140" s="5"/>
      <c r="B140" s="5"/>
      <c r="C140" s="5"/>
      <c r="D140" s="5"/>
      <c r="E140" s="5"/>
      <c r="F140" s="5"/>
      <c r="G140" s="5"/>
      <c r="H140" s="5"/>
    </row>
    <row r="141" spans="1:8" ht="15.75" x14ac:dyDescent="0.25">
      <c r="A141" s="5"/>
      <c r="B141" s="5"/>
      <c r="C141" s="5"/>
      <c r="D141" s="5"/>
      <c r="E141" s="5"/>
      <c r="F141" s="5"/>
      <c r="G141" s="5"/>
      <c r="H141" s="5"/>
    </row>
    <row r="142" spans="1:8" ht="15.75" x14ac:dyDescent="0.25">
      <c r="A142" s="5"/>
      <c r="B142" s="5"/>
      <c r="C142" s="5"/>
      <c r="D142" s="5"/>
      <c r="E142" s="5"/>
      <c r="F142" s="5"/>
      <c r="G142" s="5"/>
      <c r="H142" s="5"/>
    </row>
    <row r="143" spans="1:8" ht="15.75" x14ac:dyDescent="0.25">
      <c r="A143" s="5"/>
      <c r="B143" s="5"/>
      <c r="C143" s="5"/>
      <c r="D143" s="5"/>
      <c r="E143" s="5"/>
      <c r="F143" s="5"/>
      <c r="G143" s="5"/>
      <c r="H143" s="5"/>
    </row>
    <row r="144" spans="1:8" ht="15.75" x14ac:dyDescent="0.25">
      <c r="A144" s="5"/>
      <c r="B144" s="5"/>
      <c r="C144" s="5"/>
      <c r="D144" s="5"/>
      <c r="E144" s="5"/>
      <c r="F144" s="5"/>
      <c r="G144" s="5"/>
      <c r="H144" s="5"/>
    </row>
    <row r="145" spans="1:8" ht="15.75" x14ac:dyDescent="0.25">
      <c r="A145" s="5"/>
      <c r="B145" s="5"/>
      <c r="C145" s="5"/>
      <c r="D145" s="5"/>
      <c r="E145" s="5"/>
      <c r="F145" s="5"/>
      <c r="G145" s="5"/>
      <c r="H145" s="5"/>
    </row>
    <row r="146" spans="1:8" ht="15.75" x14ac:dyDescent="0.25">
      <c r="A146" s="5"/>
      <c r="B146" s="5"/>
      <c r="C146" s="5"/>
      <c r="D146" s="5"/>
      <c r="E146" s="5"/>
      <c r="F146" s="5"/>
      <c r="G146" s="5"/>
      <c r="H146" s="5"/>
    </row>
    <row r="147" spans="1:8" ht="15.75" x14ac:dyDescent="0.25">
      <c r="A147" s="5"/>
      <c r="B147" s="5"/>
      <c r="C147" s="5"/>
      <c r="D147" s="5"/>
      <c r="E147" s="5"/>
      <c r="F147" s="5"/>
      <c r="G147" s="5"/>
      <c r="H147" s="5"/>
    </row>
    <row r="148" spans="1:8" ht="15.75" x14ac:dyDescent="0.25">
      <c r="A148" s="5"/>
      <c r="B148" s="5"/>
      <c r="C148" s="5"/>
      <c r="D148" s="5"/>
      <c r="E148" s="5"/>
      <c r="F148" s="5"/>
      <c r="G148" s="5"/>
      <c r="H148" s="5"/>
    </row>
    <row r="149" spans="1:8" ht="15.75" x14ac:dyDescent="0.25">
      <c r="A149" s="5"/>
      <c r="B149" s="5"/>
      <c r="C149" s="5"/>
      <c r="D149" s="5"/>
      <c r="E149" s="5"/>
      <c r="F149" s="5"/>
      <c r="G149" s="5"/>
      <c r="H149" s="5"/>
    </row>
    <row r="150" spans="1:8" ht="15.75" x14ac:dyDescent="0.25">
      <c r="A150" s="5"/>
      <c r="B150" s="5"/>
      <c r="C150" s="5"/>
      <c r="D150" s="5"/>
      <c r="E150" s="5"/>
      <c r="F150" s="5"/>
      <c r="G150" s="5"/>
      <c r="H150" s="5"/>
    </row>
    <row r="151" spans="1:8" ht="15.75" x14ac:dyDescent="0.25">
      <c r="A151" s="5"/>
      <c r="B151" s="5"/>
      <c r="C151" s="5"/>
      <c r="D151" s="5"/>
      <c r="E151" s="5"/>
      <c r="F151" s="5"/>
      <c r="G151" s="5"/>
      <c r="H151" s="5"/>
    </row>
    <row r="152" spans="1:8" ht="15.75" x14ac:dyDescent="0.25">
      <c r="A152" s="5"/>
      <c r="B152" s="5"/>
      <c r="C152" s="5"/>
      <c r="D152" s="5"/>
      <c r="E152" s="5"/>
      <c r="F152" s="5"/>
      <c r="G152" s="5"/>
      <c r="H152" s="5"/>
    </row>
    <row r="153" spans="1:8" ht="15.75" x14ac:dyDescent="0.25">
      <c r="A153" s="5"/>
      <c r="B153" s="5"/>
      <c r="C153" s="5"/>
      <c r="D153" s="5"/>
      <c r="E153" s="5"/>
      <c r="F153" s="5"/>
      <c r="G153" s="5"/>
      <c r="H153" s="5"/>
    </row>
    <row r="154" spans="1:8" ht="15.75" x14ac:dyDescent="0.25">
      <c r="A154" s="5"/>
      <c r="B154" s="5"/>
      <c r="C154" s="5"/>
      <c r="D154" s="5"/>
      <c r="E154" s="5"/>
      <c r="F154" s="5"/>
      <c r="G154" s="5"/>
      <c r="H154" s="5"/>
    </row>
    <row r="155" spans="1:8" ht="15.75" x14ac:dyDescent="0.25">
      <c r="A155" s="5"/>
      <c r="B155" s="5"/>
      <c r="C155" s="5"/>
      <c r="D155" s="5"/>
      <c r="E155" s="5"/>
      <c r="F155" s="5"/>
      <c r="G155" s="5"/>
      <c r="H155" s="5"/>
    </row>
    <row r="156" spans="1:8" ht="15.75" x14ac:dyDescent="0.25">
      <c r="A156" s="5"/>
      <c r="B156" s="5"/>
      <c r="C156" s="5"/>
      <c r="D156" s="5"/>
      <c r="E156" s="5"/>
      <c r="F156" s="5"/>
      <c r="G156" s="5"/>
      <c r="H156" s="5"/>
    </row>
    <row r="157" spans="1:8" ht="15.75" x14ac:dyDescent="0.25">
      <c r="A157" s="5"/>
      <c r="B157" s="5"/>
      <c r="C157" s="5"/>
      <c r="D157" s="5"/>
      <c r="E157" s="5"/>
      <c r="F157" s="5"/>
      <c r="G157" s="5"/>
      <c r="H157" s="5"/>
    </row>
    <row r="158" spans="1:8" ht="15.75" x14ac:dyDescent="0.25">
      <c r="A158" s="5"/>
      <c r="B158" s="5"/>
      <c r="C158" s="5"/>
      <c r="D158" s="5"/>
      <c r="E158" s="5"/>
      <c r="F158" s="5"/>
      <c r="G158" s="5"/>
      <c r="H158" s="5"/>
    </row>
    <row r="159" spans="1:8" ht="15.75" x14ac:dyDescent="0.25">
      <c r="A159" s="5"/>
      <c r="B159" s="5"/>
      <c r="C159" s="5"/>
      <c r="D159" s="5"/>
      <c r="E159" s="5"/>
      <c r="F159" s="5"/>
      <c r="G159" s="5"/>
      <c r="H159" s="5"/>
    </row>
    <row r="160" spans="1:8" ht="15.75" x14ac:dyDescent="0.25">
      <c r="A160" s="5"/>
      <c r="B160" s="5"/>
      <c r="C160" s="5"/>
      <c r="D160" s="5"/>
      <c r="E160" s="5"/>
      <c r="F160" s="5"/>
      <c r="G160" s="5"/>
      <c r="H160" s="5"/>
    </row>
    <row r="161" spans="1:8" ht="15.75" x14ac:dyDescent="0.25">
      <c r="A161" s="5"/>
      <c r="B161" s="5"/>
      <c r="C161" s="5"/>
      <c r="D161" s="5"/>
      <c r="E161" s="5"/>
      <c r="F161" s="5"/>
      <c r="G161" s="5"/>
      <c r="H161" s="5"/>
    </row>
    <row r="162" spans="1:8" ht="15.75" x14ac:dyDescent="0.25">
      <c r="A162" s="5"/>
      <c r="B162" s="5"/>
      <c r="C162" s="5"/>
      <c r="D162" s="5"/>
      <c r="E162" s="5"/>
      <c r="F162" s="5"/>
      <c r="G162" s="5"/>
      <c r="H162" s="5"/>
    </row>
    <row r="163" spans="1:8" ht="15.75" x14ac:dyDescent="0.25">
      <c r="A163" s="5"/>
      <c r="B163" s="5"/>
      <c r="C163" s="5"/>
      <c r="D163" s="5"/>
      <c r="E163" s="5"/>
      <c r="F163" s="5"/>
      <c r="G163" s="5"/>
      <c r="H163" s="5"/>
    </row>
    <row r="164" spans="1:8" ht="15.75" x14ac:dyDescent="0.25">
      <c r="A164" s="5"/>
      <c r="B164" s="5"/>
      <c r="C164" s="5"/>
      <c r="D164" s="5"/>
      <c r="E164" s="5"/>
      <c r="F164" s="5"/>
      <c r="G164" s="5"/>
      <c r="H164" s="5"/>
    </row>
    <row r="165" spans="1:8" ht="15.75" x14ac:dyDescent="0.25">
      <c r="A165" s="5"/>
      <c r="B165" s="5"/>
      <c r="C165" s="5"/>
      <c r="D165" s="5"/>
      <c r="E165" s="5"/>
      <c r="F165" s="5"/>
      <c r="G165" s="5"/>
      <c r="H165" s="5"/>
    </row>
    <row r="166" spans="1:8" ht="15.75" x14ac:dyDescent="0.25">
      <c r="A166" s="5"/>
      <c r="B166" s="5"/>
      <c r="C166" s="5"/>
      <c r="D166" s="5"/>
      <c r="E166" s="5"/>
      <c r="F166" s="5"/>
      <c r="G166" s="5"/>
      <c r="H166" s="5"/>
    </row>
    <row r="167" spans="1:8" ht="15.75" x14ac:dyDescent="0.25">
      <c r="A167" s="5"/>
      <c r="B167" s="5"/>
      <c r="C167" s="5"/>
      <c r="D167" s="5"/>
      <c r="E167" s="5"/>
      <c r="F167" s="5"/>
      <c r="G167" s="5"/>
      <c r="H167" s="5"/>
    </row>
    <row r="168" spans="1:8" ht="15.75" x14ac:dyDescent="0.25">
      <c r="A168" s="5"/>
      <c r="B168" s="5"/>
      <c r="C168" s="5"/>
      <c r="D168" s="5"/>
      <c r="E168" s="5"/>
      <c r="F168" s="5"/>
      <c r="G168" s="5"/>
      <c r="H168" s="5"/>
    </row>
    <row r="169" spans="1:8" ht="15.75" x14ac:dyDescent="0.25">
      <c r="A169" s="5"/>
      <c r="B169" s="5"/>
      <c r="C169" s="5"/>
      <c r="D169" s="5"/>
      <c r="E169" s="5"/>
      <c r="F169" s="5"/>
      <c r="G169" s="5"/>
      <c r="H169" s="5"/>
    </row>
    <row r="170" spans="1:8" ht="15.75" x14ac:dyDescent="0.25">
      <c r="A170" s="5"/>
      <c r="B170" s="5"/>
      <c r="C170" s="5"/>
      <c r="D170" s="5"/>
      <c r="E170" s="5"/>
      <c r="F170" s="5"/>
      <c r="G170" s="5"/>
      <c r="H170" s="5"/>
    </row>
    <row r="171" spans="1:8" ht="15.75" x14ac:dyDescent="0.25">
      <c r="A171" s="5"/>
      <c r="B171" s="5"/>
      <c r="C171" s="5"/>
      <c r="D171" s="5"/>
      <c r="E171" s="5"/>
      <c r="F171" s="5"/>
      <c r="G171" s="5"/>
      <c r="H171" s="5"/>
    </row>
    <row r="172" spans="1:8" ht="15.75" x14ac:dyDescent="0.25">
      <c r="A172" s="5"/>
      <c r="B172" s="5"/>
      <c r="C172" s="5"/>
      <c r="D172" s="5"/>
      <c r="E172" s="5"/>
      <c r="F172" s="5"/>
      <c r="G172" s="5"/>
      <c r="H172" s="5"/>
    </row>
    <row r="173" spans="1:8" ht="15.75" x14ac:dyDescent="0.25">
      <c r="A173" s="5"/>
      <c r="B173" s="5"/>
      <c r="C173" s="5"/>
      <c r="D173" s="5"/>
      <c r="E173" s="5"/>
      <c r="F173" s="5"/>
      <c r="G173" s="5"/>
      <c r="H173" s="5"/>
    </row>
    <row r="174" spans="1:8" ht="15.75" x14ac:dyDescent="0.25">
      <c r="A174" s="5"/>
      <c r="B174" s="5"/>
      <c r="C174" s="5"/>
      <c r="D174" s="5"/>
      <c r="E174" s="5"/>
      <c r="F174" s="5"/>
      <c r="G174" s="5"/>
      <c r="H174" s="5"/>
    </row>
    <row r="175" spans="1:8" ht="15.75" x14ac:dyDescent="0.25">
      <c r="A175" s="5"/>
      <c r="B175" s="5"/>
      <c r="C175" s="5"/>
      <c r="D175" s="5"/>
      <c r="E175" s="5"/>
      <c r="F175" s="5"/>
      <c r="G175" s="5"/>
      <c r="H175" s="5"/>
    </row>
    <row r="176" spans="1:8" ht="15.75" x14ac:dyDescent="0.25">
      <c r="A176" s="5"/>
      <c r="B176" s="5"/>
      <c r="C176" s="5"/>
      <c r="D176" s="5"/>
      <c r="E176" s="5"/>
      <c r="F176" s="5"/>
      <c r="G176" s="5"/>
      <c r="H176" s="5"/>
    </row>
    <row r="177" spans="1:8" ht="15.75" x14ac:dyDescent="0.25">
      <c r="A177" s="5"/>
      <c r="B177" s="5"/>
      <c r="C177" s="5"/>
      <c r="D177" s="5"/>
      <c r="E177" s="5"/>
      <c r="F177" s="5"/>
      <c r="G177" s="5"/>
      <c r="H177" s="5"/>
    </row>
    <row r="178" spans="1:8" ht="15.75" x14ac:dyDescent="0.25">
      <c r="A178" s="5"/>
      <c r="B178" s="5"/>
      <c r="C178" s="5"/>
      <c r="D178" s="5"/>
      <c r="E178" s="5"/>
      <c r="F178" s="5"/>
      <c r="G178" s="5"/>
      <c r="H178" s="5"/>
    </row>
    <row r="179" spans="1:8" ht="15.75" x14ac:dyDescent="0.25">
      <c r="A179" s="5"/>
      <c r="B179" s="5"/>
      <c r="C179" s="5"/>
      <c r="D179" s="5"/>
      <c r="E179" s="5"/>
      <c r="F179" s="5"/>
      <c r="G179" s="5"/>
      <c r="H179" s="5"/>
    </row>
    <row r="180" spans="1:8" ht="15.75" x14ac:dyDescent="0.25">
      <c r="A180" s="5"/>
      <c r="B180" s="5"/>
      <c r="C180" s="5"/>
      <c r="D180" s="5"/>
      <c r="E180" s="5"/>
      <c r="F180" s="5"/>
      <c r="G180" s="5"/>
      <c r="H180" s="5"/>
    </row>
    <row r="181" spans="1:8" ht="15.75" x14ac:dyDescent="0.25">
      <c r="A181" s="5"/>
      <c r="B181" s="5"/>
      <c r="C181" s="5"/>
      <c r="D181" s="5"/>
      <c r="E181" s="5"/>
      <c r="F181" s="5"/>
      <c r="G181" s="5"/>
      <c r="H181" s="5"/>
    </row>
    <row r="182" spans="1:8" ht="15.75" x14ac:dyDescent="0.25">
      <c r="A182" s="5"/>
      <c r="B182" s="5"/>
      <c r="C182" s="5"/>
      <c r="D182" s="5"/>
      <c r="E182" s="5"/>
      <c r="F182" s="5"/>
      <c r="G182" s="5"/>
      <c r="H182" s="5"/>
    </row>
    <row r="183" spans="1:8" ht="15.75" x14ac:dyDescent="0.25">
      <c r="A183" s="5"/>
      <c r="B183" s="5"/>
      <c r="C183" s="5"/>
      <c r="D183" s="5"/>
      <c r="E183" s="5"/>
      <c r="F183" s="5"/>
      <c r="G183" s="5"/>
      <c r="H183" s="5"/>
    </row>
    <row r="184" spans="1:8" ht="15.75" x14ac:dyDescent="0.25">
      <c r="A184" s="5"/>
      <c r="B184" s="5"/>
      <c r="C184" s="5"/>
      <c r="D184" s="5"/>
      <c r="E184" s="5"/>
      <c r="F184" s="5"/>
      <c r="G184" s="5"/>
      <c r="H184" s="5"/>
    </row>
    <row r="185" spans="1:8" ht="15.75" x14ac:dyDescent="0.25">
      <c r="A185" s="5"/>
      <c r="B185" s="5"/>
      <c r="C185" s="5"/>
      <c r="D185" s="5"/>
      <c r="E185" s="5"/>
      <c r="F185" s="5"/>
      <c r="G185" s="5"/>
      <c r="H185" s="5"/>
    </row>
    <row r="186" spans="1:8" ht="15.75" x14ac:dyDescent="0.25">
      <c r="A186" s="5"/>
      <c r="B186" s="5"/>
      <c r="C186" s="5"/>
      <c r="D186" s="5"/>
      <c r="E186" s="5"/>
      <c r="F186" s="5"/>
      <c r="G186" s="5"/>
      <c r="H186" s="5"/>
    </row>
    <row r="187" spans="1:8" ht="15.75" x14ac:dyDescent="0.25">
      <c r="A187" s="5"/>
      <c r="B187" s="5"/>
      <c r="C187" s="5"/>
      <c r="D187" s="5"/>
      <c r="E187" s="5"/>
      <c r="F187" s="5"/>
      <c r="G187" s="5"/>
      <c r="H187" s="5"/>
    </row>
    <row r="188" spans="1:8" ht="15.75" x14ac:dyDescent="0.25">
      <c r="A188" s="5"/>
      <c r="B188" s="5"/>
      <c r="C188" s="5"/>
      <c r="D188" s="5"/>
      <c r="E188" s="5"/>
      <c r="F188" s="5"/>
      <c r="G188" s="5"/>
      <c r="H188" s="5"/>
    </row>
    <row r="189" spans="1:8" ht="15.75" x14ac:dyDescent="0.25">
      <c r="A189" s="5"/>
      <c r="B189" s="5"/>
      <c r="C189" s="5"/>
      <c r="D189" s="5"/>
      <c r="E189" s="5"/>
      <c r="F189" s="5"/>
      <c r="G189" s="5"/>
      <c r="H189" s="5"/>
    </row>
    <row r="190" spans="1:8" ht="15.75" x14ac:dyDescent="0.25">
      <c r="A190" s="5"/>
      <c r="B190" s="5"/>
      <c r="C190" s="5"/>
      <c r="D190" s="5"/>
      <c r="E190" s="5"/>
      <c r="F190" s="5"/>
      <c r="G190" s="5"/>
      <c r="H190" s="5"/>
    </row>
    <row r="191" spans="1:8" ht="15.75" x14ac:dyDescent="0.25">
      <c r="A191" s="5"/>
      <c r="B191" s="5"/>
      <c r="C191" s="5"/>
      <c r="D191" s="5"/>
      <c r="E191" s="5"/>
      <c r="F191" s="5"/>
      <c r="G191" s="5"/>
      <c r="H191" s="5"/>
    </row>
    <row r="192" spans="1:8" ht="15.75" x14ac:dyDescent="0.25">
      <c r="A192" s="5"/>
      <c r="B192" s="5"/>
      <c r="C192" s="5"/>
      <c r="D192" s="5"/>
      <c r="E192" s="5"/>
      <c r="F192" s="5"/>
      <c r="G192" s="5"/>
      <c r="H192" s="5"/>
    </row>
    <row r="193" spans="1:8" ht="15.75" x14ac:dyDescent="0.25">
      <c r="A193" s="5"/>
      <c r="B193" s="5"/>
      <c r="C193" s="5"/>
      <c r="D193" s="5"/>
      <c r="E193" s="5"/>
      <c r="F193" s="5"/>
      <c r="G193" s="5"/>
      <c r="H193" s="5"/>
    </row>
    <row r="194" spans="1:8" ht="15.75" x14ac:dyDescent="0.25">
      <c r="A194" s="5"/>
      <c r="B194" s="5"/>
      <c r="C194" s="5"/>
      <c r="D194" s="5"/>
      <c r="E194" s="5"/>
      <c r="F194" s="5"/>
      <c r="G194" s="5"/>
      <c r="H194" s="5"/>
    </row>
    <row r="195" spans="1:8" ht="15.75" x14ac:dyDescent="0.25">
      <c r="A195" s="5"/>
      <c r="B195" s="5"/>
      <c r="C195" s="5"/>
      <c r="D195" s="5"/>
      <c r="E195" s="5"/>
      <c r="F195" s="5"/>
      <c r="G195" s="5"/>
      <c r="H195" s="5"/>
    </row>
    <row r="196" spans="1:8" ht="15.75" x14ac:dyDescent="0.25">
      <c r="A196" s="5"/>
      <c r="B196" s="5"/>
      <c r="C196" s="5"/>
      <c r="D196" s="5"/>
      <c r="E196" s="5"/>
      <c r="F196" s="5"/>
      <c r="G196" s="5"/>
      <c r="H196" s="5"/>
    </row>
    <row r="197" spans="1:8" ht="15.75" x14ac:dyDescent="0.25">
      <c r="A197" s="5"/>
      <c r="B197" s="5"/>
      <c r="C197" s="5"/>
      <c r="D197" s="5"/>
      <c r="E197" s="5"/>
      <c r="F197" s="5"/>
      <c r="G197" s="5"/>
      <c r="H197" s="5"/>
    </row>
    <row r="198" spans="1:8" ht="15.75" x14ac:dyDescent="0.25">
      <c r="A198" s="5"/>
      <c r="B198" s="5"/>
      <c r="C198" s="5"/>
      <c r="D198" s="5"/>
      <c r="E198" s="5"/>
      <c r="F198" s="5"/>
      <c r="G198" s="5"/>
      <c r="H198" s="5"/>
    </row>
    <row r="199" spans="1:8" ht="15.75" x14ac:dyDescent="0.25">
      <c r="A199" s="5"/>
      <c r="B199" s="5"/>
      <c r="C199" s="5"/>
      <c r="D199" s="5"/>
      <c r="E199" s="5"/>
      <c r="F199" s="5"/>
      <c r="G199" s="5"/>
      <c r="H199" s="5"/>
    </row>
    <row r="200" spans="1:8" ht="15.75" x14ac:dyDescent="0.25">
      <c r="A200" s="5"/>
      <c r="B200" s="5"/>
      <c r="C200" s="5"/>
      <c r="D200" s="5"/>
      <c r="E200" s="5"/>
      <c r="F200" s="5"/>
      <c r="G200" s="5"/>
      <c r="H200" s="5"/>
    </row>
  </sheetData>
  <autoFilter ref="A1:N200">
    <filterColumn colId="0" showButton="0"/>
    <filterColumn colId="1" showButton="0"/>
    <filterColumn colId="2" showButton="0"/>
    <filterColumn colId="3" showButton="0"/>
    <filterColumn colId="4" showButton="0"/>
  </autoFilter>
  <mergeCells count="6">
    <mergeCell ref="A3:B3"/>
    <mergeCell ref="A1:F1"/>
    <mergeCell ref="A4:B4"/>
    <mergeCell ref="A5:B5"/>
    <mergeCell ref="H4:K4"/>
    <mergeCell ref="H5:K5"/>
  </mergeCells>
  <dataValidations count="1">
    <dataValidation type="list" allowBlank="1" showInputMessage="1" showErrorMessage="1" sqref="C3">
      <formula1>$N$2:$N$5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36"/>
  <sheetViews>
    <sheetView showGridLines="0" tabSelected="1" topLeftCell="T1" zoomScale="50" zoomScaleNormal="50" workbookViewId="0">
      <selection activeCell="AK37" sqref="AK37"/>
    </sheetView>
  </sheetViews>
  <sheetFormatPr defaultRowHeight="15" x14ac:dyDescent="0.25"/>
  <cols>
    <col min="1" max="1" width="25" customWidth="1"/>
    <col min="2" max="2" width="6.5703125" bestFit="1" customWidth="1"/>
    <col min="3" max="3" width="9.85546875" customWidth="1"/>
    <col min="4" max="4" width="9.140625" customWidth="1"/>
    <col min="5" max="5" width="5.28515625" customWidth="1"/>
    <col min="6" max="6" width="7.5703125" style="1" bestFit="1" customWidth="1"/>
    <col min="7" max="7" width="14.5703125" style="1" customWidth="1"/>
    <col min="8" max="8" width="20.42578125" style="1" customWidth="1"/>
    <col min="9" max="9" width="12.7109375" style="1" customWidth="1"/>
    <col min="10" max="10" width="8.7109375" style="1" customWidth="1"/>
    <col min="11" max="11" width="31.7109375" style="1" customWidth="1"/>
    <col min="12" max="12" width="8.5703125" style="1" customWidth="1"/>
    <col min="13" max="13" width="1.42578125" style="1" customWidth="1"/>
    <col min="14" max="14" width="12.7109375" style="1" customWidth="1"/>
    <col min="15" max="15" width="4.85546875" customWidth="1"/>
    <col min="16" max="16" width="19.7109375" style="1" customWidth="1"/>
    <col min="17" max="17" width="12.140625" style="1" customWidth="1"/>
    <col min="18" max="18" width="4.42578125" style="1" customWidth="1"/>
    <col min="19" max="19" width="9.28515625" style="1" customWidth="1"/>
    <col min="20" max="20" width="1.7109375" customWidth="1"/>
    <col min="21" max="21" width="10.5703125" customWidth="1"/>
    <col min="22" max="22" width="26.85546875" customWidth="1"/>
    <col min="23" max="23" width="11.140625" bestFit="1" customWidth="1"/>
    <col min="24" max="24" width="21.42578125" bestFit="1" customWidth="1"/>
    <col min="25" max="25" width="15" style="1" customWidth="1"/>
    <col min="26" max="26" width="41.140625" style="1" customWidth="1"/>
    <col min="27" max="28" width="21.42578125" style="1" customWidth="1"/>
    <col min="29" max="29" width="13.5703125" style="1" customWidth="1"/>
    <col min="30" max="30" width="31" style="1" customWidth="1"/>
    <col min="31" max="31" width="14.5703125" style="1" customWidth="1"/>
    <col min="32" max="33" width="21.42578125" style="1" customWidth="1"/>
    <col min="34" max="34" width="15.42578125" style="1" customWidth="1"/>
    <col min="35" max="35" width="56.28515625" bestFit="1" customWidth="1"/>
    <col min="36" max="36" width="19.140625" customWidth="1"/>
  </cols>
  <sheetData>
    <row r="1" spans="1:39" s="56" customFormat="1" ht="21.75" customHeight="1" x14ac:dyDescent="0.25">
      <c r="A1" s="71" t="s">
        <v>94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55"/>
      <c r="V1" s="70" t="s">
        <v>98</v>
      </c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</row>
    <row r="2" spans="1:39" ht="15" customHeight="1" x14ac:dyDescent="0.25">
      <c r="A2" s="102" t="s">
        <v>74</v>
      </c>
      <c r="B2" s="102"/>
      <c r="C2" s="102"/>
      <c r="D2" s="102"/>
      <c r="E2" s="102"/>
      <c r="F2" s="102" t="s">
        <v>75</v>
      </c>
      <c r="G2" s="102"/>
      <c r="H2" s="102"/>
      <c r="I2" s="102"/>
      <c r="J2" s="102"/>
      <c r="K2" s="102" t="s">
        <v>76</v>
      </c>
      <c r="L2" s="102"/>
      <c r="M2" s="102"/>
      <c r="N2" s="102"/>
      <c r="O2" s="102"/>
      <c r="P2" s="70" t="s">
        <v>77</v>
      </c>
      <c r="Q2" s="158"/>
      <c r="R2" s="158"/>
      <c r="S2" s="158"/>
      <c r="T2" s="158"/>
      <c r="U2" s="51"/>
      <c r="V2" s="144" t="s">
        <v>65</v>
      </c>
      <c r="W2" s="145"/>
      <c r="X2" s="145"/>
      <c r="Y2" s="41"/>
      <c r="Z2" s="82" t="s">
        <v>99</v>
      </c>
      <c r="AA2" s="82"/>
      <c r="AB2" s="82"/>
      <c r="AC2" s="50"/>
      <c r="AD2" s="84" t="s">
        <v>100</v>
      </c>
      <c r="AE2" s="84"/>
      <c r="AF2" s="84"/>
      <c r="AG2" s="85"/>
      <c r="AH2" s="41"/>
      <c r="AI2" s="178" t="s">
        <v>51</v>
      </c>
      <c r="AJ2" s="178"/>
      <c r="AK2" s="178"/>
    </row>
    <row r="3" spans="1:39" ht="23.25" customHeight="1" x14ac:dyDescent="0.2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59"/>
      <c r="Q3" s="158"/>
      <c r="R3" s="158"/>
      <c r="S3" s="158"/>
      <c r="T3" s="158"/>
      <c r="U3" s="51"/>
      <c r="V3" s="70"/>
      <c r="W3" s="71"/>
      <c r="X3" s="71"/>
      <c r="Y3" s="41"/>
      <c r="Z3" s="83"/>
      <c r="AA3" s="83"/>
      <c r="AB3" s="83"/>
      <c r="AC3" s="41"/>
      <c r="AD3" s="86"/>
      <c r="AE3" s="86"/>
      <c r="AF3" s="86"/>
      <c r="AG3" s="87"/>
      <c r="AH3" s="41"/>
      <c r="AI3" s="179"/>
      <c r="AJ3" s="179"/>
      <c r="AK3" s="179"/>
    </row>
    <row r="4" spans="1:39" ht="21" customHeight="1" x14ac:dyDescent="0.25">
      <c r="A4" s="137" t="s">
        <v>58</v>
      </c>
      <c r="B4" s="137"/>
      <c r="C4" s="137"/>
      <c r="D4" s="146">
        <f>AVERAGE('Controle Animal'!D8:D16)</f>
        <v>32.222222222222221</v>
      </c>
      <c r="E4" s="147"/>
      <c r="F4" s="137" t="s">
        <v>58</v>
      </c>
      <c r="G4" s="137"/>
      <c r="H4" s="137"/>
      <c r="I4" s="154">
        <f>AVERAGE('Controle Animal'!D17:D36)</f>
        <v>18.47</v>
      </c>
      <c r="J4" s="155"/>
      <c r="K4" s="137" t="s">
        <v>58</v>
      </c>
      <c r="L4" s="137"/>
      <c r="M4" s="137"/>
      <c r="N4" s="154">
        <f>AVERAGE('Controle Animal'!D28:D33)</f>
        <v>16.5</v>
      </c>
      <c r="O4" s="155"/>
      <c r="P4" s="137" t="s">
        <v>58</v>
      </c>
      <c r="Q4" s="137"/>
      <c r="R4" s="137"/>
      <c r="S4" s="106">
        <f>AVERAGE('Controle Animal'!D34)</f>
        <v>12</v>
      </c>
      <c r="T4" s="106"/>
      <c r="U4" s="51"/>
      <c r="V4" s="106" t="s">
        <v>50</v>
      </c>
      <c r="W4" s="106"/>
      <c r="X4" s="182">
        <f>COUNT('Controle Animal'!A8:A200)</f>
        <v>29</v>
      </c>
      <c r="Y4" s="41"/>
      <c r="Z4" s="80" t="s">
        <v>84</v>
      </c>
      <c r="AA4" s="133">
        <f>F24</f>
        <v>720</v>
      </c>
      <c r="AB4" s="134"/>
      <c r="AC4" s="41"/>
      <c r="AD4" s="72" t="s">
        <v>88</v>
      </c>
      <c r="AE4" s="115"/>
      <c r="AF4" s="117">
        <f>AA4*30</f>
        <v>21600</v>
      </c>
      <c r="AG4" s="118"/>
      <c r="AH4" s="41"/>
      <c r="AI4" s="180"/>
      <c r="AJ4" s="180"/>
      <c r="AK4" s="180"/>
    </row>
    <row r="5" spans="1:39" ht="20.25" customHeight="1" x14ac:dyDescent="0.25">
      <c r="A5" s="137"/>
      <c r="B5" s="137"/>
      <c r="C5" s="137"/>
      <c r="D5" s="148"/>
      <c r="E5" s="149"/>
      <c r="F5" s="137"/>
      <c r="G5" s="137"/>
      <c r="H5" s="137"/>
      <c r="I5" s="156"/>
      <c r="J5" s="157"/>
      <c r="K5" s="137"/>
      <c r="L5" s="137"/>
      <c r="M5" s="137"/>
      <c r="N5" s="156"/>
      <c r="O5" s="157"/>
      <c r="P5" s="137"/>
      <c r="Q5" s="137"/>
      <c r="R5" s="137"/>
      <c r="S5" s="106"/>
      <c r="T5" s="106"/>
      <c r="U5" s="51"/>
      <c r="V5" s="106"/>
      <c r="W5" s="106"/>
      <c r="X5" s="182"/>
      <c r="Y5" s="41"/>
      <c r="Z5" s="81"/>
      <c r="AA5" s="135"/>
      <c r="AB5" s="136"/>
      <c r="AC5" s="41"/>
      <c r="AD5" s="73"/>
      <c r="AE5" s="116"/>
      <c r="AF5" s="119"/>
      <c r="AG5" s="120"/>
      <c r="AH5" s="41"/>
      <c r="AI5" s="72" t="s">
        <v>70</v>
      </c>
      <c r="AJ5" s="74">
        <f>X10</f>
        <v>18873.3</v>
      </c>
      <c r="AK5" s="75"/>
    </row>
    <row r="6" spans="1:39" s="1" customFormat="1" ht="21" customHeight="1" x14ac:dyDescent="0.25">
      <c r="A6" s="137" t="s">
        <v>59</v>
      </c>
      <c r="B6" s="137"/>
      <c r="C6" s="137"/>
      <c r="D6" s="150">
        <f>COUNT('Controle Animal'!E8,'Controle Animal'!E9,'Controle Animal'!E10,'Controle Animal'!E11,'Controle Animal'!E12,'Controle Animal'!E13,'Controle Animal'!E14,'Controle Animal'!E15,'Controle Animal'!E16)*D4</f>
        <v>290</v>
      </c>
      <c r="E6" s="151"/>
      <c r="F6" s="137" t="s">
        <v>59</v>
      </c>
      <c r="G6" s="137"/>
      <c r="H6" s="137"/>
      <c r="I6" s="150">
        <f>COUNT('Controle Animal'!D17,'Controle Animal'!D18,'Controle Animal'!D19,'Controle Animal'!D20,'Controle Animal'!D21,'Controle Animal'!D22,'Controle Animal'!D23,'Controle Animal'!D24,'Controle Animal'!D25,'Controle Animal'!D26,'Controle Animal'!D27,'Controle Animal'!D35,'Controle Animal'!D36)*I4</f>
        <v>240.10999999999999</v>
      </c>
      <c r="J6" s="151"/>
      <c r="K6" s="137" t="s">
        <v>59</v>
      </c>
      <c r="L6" s="137"/>
      <c r="M6" s="137"/>
      <c r="N6" s="150">
        <f>COUNT('Controle Animal'!D28,'Controle Animal'!D29,'Controle Animal'!D30,'Controle Animal'!D31,'Controle Animal'!D32,'Controle Animal'!D33)*N4</f>
        <v>99</v>
      </c>
      <c r="O6" s="151"/>
      <c r="P6" s="137" t="s">
        <v>59</v>
      </c>
      <c r="Q6" s="137"/>
      <c r="R6" s="137"/>
      <c r="S6" s="106">
        <f>COUNT('Controle Animal'!D34)*S4</f>
        <v>12</v>
      </c>
      <c r="T6" s="106"/>
      <c r="U6" s="51"/>
      <c r="V6" s="106" t="s">
        <v>58</v>
      </c>
      <c r="W6" s="106"/>
      <c r="X6" s="183">
        <f>AVERAGE('Controle Animal'!D8:D200)</f>
        <v>22.737931034482759</v>
      </c>
      <c r="Y6" s="42"/>
      <c r="Z6" s="80" t="s">
        <v>85</v>
      </c>
      <c r="AA6" s="121">
        <f>AA4*Q32</f>
        <v>144</v>
      </c>
      <c r="AB6" s="122"/>
      <c r="AC6" s="51"/>
      <c r="AD6" s="129" t="s">
        <v>89</v>
      </c>
      <c r="AE6" s="130"/>
      <c r="AF6" s="121">
        <f>AA6*30</f>
        <v>4320</v>
      </c>
      <c r="AG6" s="122"/>
      <c r="AH6" s="42"/>
      <c r="AI6" s="73"/>
      <c r="AJ6" s="76"/>
      <c r="AK6" s="77"/>
    </row>
    <row r="7" spans="1:39" ht="20.25" customHeight="1" x14ac:dyDescent="0.25">
      <c r="A7" s="137"/>
      <c r="B7" s="137"/>
      <c r="C7" s="137"/>
      <c r="D7" s="152"/>
      <c r="E7" s="153"/>
      <c r="F7" s="137"/>
      <c r="G7" s="137"/>
      <c r="H7" s="137"/>
      <c r="I7" s="152"/>
      <c r="J7" s="153"/>
      <c r="K7" s="137"/>
      <c r="L7" s="137"/>
      <c r="M7" s="137"/>
      <c r="N7" s="152"/>
      <c r="O7" s="153"/>
      <c r="P7" s="137"/>
      <c r="Q7" s="137"/>
      <c r="R7" s="137"/>
      <c r="S7" s="106"/>
      <c r="T7" s="106"/>
      <c r="U7" s="51"/>
      <c r="V7" s="106"/>
      <c r="W7" s="106"/>
      <c r="X7" s="183"/>
      <c r="Y7" s="42"/>
      <c r="Z7" s="81"/>
      <c r="AA7" s="123"/>
      <c r="AB7" s="124"/>
      <c r="AC7" s="51"/>
      <c r="AD7" s="131"/>
      <c r="AE7" s="132"/>
      <c r="AF7" s="123"/>
      <c r="AG7" s="124"/>
      <c r="AH7" s="42"/>
      <c r="AI7" s="154" t="s">
        <v>71</v>
      </c>
      <c r="AJ7" s="174">
        <f>AJ5*X12</f>
        <v>36802.934999999998</v>
      </c>
      <c r="AK7" s="175"/>
    </row>
    <row r="8" spans="1:39" s="1" customFormat="1" ht="21" customHeight="1" x14ac:dyDescent="0.25">
      <c r="A8" s="137" t="s">
        <v>78</v>
      </c>
      <c r="B8" s="137"/>
      <c r="C8" s="137"/>
      <c r="D8" s="154">
        <f>(Q24*Q26/100)*COUNT('Controle Animal'!D8,'Controle Animal'!D9,'Controle Animal'!D10,'Controle Animal'!D11,'Controle Animal'!D12,'Controle Animal'!D13,'Controle Animal'!D14,'Controle Animal'!D15,'Controle Animal'!D16)</f>
        <v>135</v>
      </c>
      <c r="E8" s="155"/>
      <c r="F8" s="137" t="s">
        <v>78</v>
      </c>
      <c r="G8" s="137"/>
      <c r="H8" s="137"/>
      <c r="I8" s="154">
        <f>(Q24*Q26/100)*COUNT('Controle Animal'!D17,'Controle Animal'!D18,'Controle Animal'!D19,'Controle Animal'!D20,'Controle Animal'!D21,'Controle Animal'!D22,'Controle Animal'!D23,'Controle Animal'!D24,'Controle Animal'!D25,'Controle Animal'!D26,'Controle Animal'!D27,'Controle Animal'!D35,'Controle Animal'!D36)</f>
        <v>195</v>
      </c>
      <c r="J8" s="155"/>
      <c r="K8" s="137" t="s">
        <v>78</v>
      </c>
      <c r="L8" s="137"/>
      <c r="M8" s="137"/>
      <c r="N8" s="154">
        <f>(Q24*Q26/100)*COUNT('Controle Animal'!D28,'Controle Animal'!D29,'Controle Animal'!D30,'Controle Animal'!D31,'Controle Animal'!D32,'Controle Animal'!D33)</f>
        <v>90</v>
      </c>
      <c r="O8" s="155"/>
      <c r="P8" s="137" t="s">
        <v>78</v>
      </c>
      <c r="Q8" s="137"/>
      <c r="R8" s="137"/>
      <c r="S8" s="106">
        <f>(Q24*Q26/100)*COUNT('Controle Animal'!D34)</f>
        <v>15</v>
      </c>
      <c r="T8" s="106"/>
      <c r="U8" s="51"/>
      <c r="V8" s="106" t="s">
        <v>67</v>
      </c>
      <c r="W8" s="106"/>
      <c r="X8" s="182">
        <f>D6+I6+N6</f>
        <v>629.11</v>
      </c>
      <c r="Y8" s="41"/>
      <c r="Z8" s="80" t="s">
        <v>86</v>
      </c>
      <c r="AA8" s="78">
        <f>F21</f>
        <v>186.66666666666666</v>
      </c>
      <c r="AB8" s="75"/>
      <c r="AC8" s="51"/>
      <c r="AD8" s="72" t="s">
        <v>90</v>
      </c>
      <c r="AE8" s="115"/>
      <c r="AF8" s="117">
        <f>AA8*30</f>
        <v>5600</v>
      </c>
      <c r="AG8" s="118"/>
      <c r="AH8" s="41"/>
      <c r="AI8" s="156"/>
      <c r="AJ8" s="176"/>
      <c r="AK8" s="177"/>
    </row>
    <row r="9" spans="1:39" ht="20.25" customHeight="1" x14ac:dyDescent="0.3">
      <c r="A9" s="137"/>
      <c r="B9" s="137"/>
      <c r="C9" s="137"/>
      <c r="D9" s="156"/>
      <c r="E9" s="157"/>
      <c r="F9" s="137"/>
      <c r="G9" s="137"/>
      <c r="H9" s="137"/>
      <c r="I9" s="156"/>
      <c r="J9" s="157"/>
      <c r="K9" s="137"/>
      <c r="L9" s="137"/>
      <c r="M9" s="137"/>
      <c r="N9" s="156"/>
      <c r="O9" s="157"/>
      <c r="P9" s="137"/>
      <c r="Q9" s="137"/>
      <c r="R9" s="137"/>
      <c r="S9" s="106"/>
      <c r="T9" s="106"/>
      <c r="U9" s="51"/>
      <c r="V9" s="106"/>
      <c r="W9" s="106"/>
      <c r="X9" s="182"/>
      <c r="Y9" s="42"/>
      <c r="Z9" s="81"/>
      <c r="AA9" s="79"/>
      <c r="AB9" s="77"/>
      <c r="AC9" s="51"/>
      <c r="AD9" s="73"/>
      <c r="AE9" s="116"/>
      <c r="AF9" s="119"/>
      <c r="AG9" s="120"/>
      <c r="AH9" s="41"/>
      <c r="AI9" s="107"/>
      <c r="AJ9" s="108"/>
      <c r="AK9" s="109"/>
    </row>
    <row r="10" spans="1:39" ht="15.75" customHeight="1" x14ac:dyDescent="0.25">
      <c r="A10" s="138" t="s">
        <v>61</v>
      </c>
      <c r="B10" s="139"/>
      <c r="C10" s="140"/>
      <c r="D10" s="154">
        <f>D8-D12</f>
        <v>54</v>
      </c>
      <c r="E10" s="155"/>
      <c r="F10" s="138" t="s">
        <v>61</v>
      </c>
      <c r="G10" s="139"/>
      <c r="H10" s="140"/>
      <c r="I10" s="154">
        <f>I8-I12</f>
        <v>78</v>
      </c>
      <c r="J10" s="155"/>
      <c r="K10" s="138" t="s">
        <v>61</v>
      </c>
      <c r="L10" s="139"/>
      <c r="M10" s="140"/>
      <c r="N10" s="154">
        <f>N8-N12</f>
        <v>36</v>
      </c>
      <c r="O10" s="155"/>
      <c r="P10" s="138" t="s">
        <v>61</v>
      </c>
      <c r="Q10" s="139"/>
      <c r="R10" s="140"/>
      <c r="S10" s="106">
        <f>S8-S12</f>
        <v>6</v>
      </c>
      <c r="T10" s="106"/>
      <c r="U10" s="51"/>
      <c r="V10" s="106" t="s">
        <v>68</v>
      </c>
      <c r="W10" s="106"/>
      <c r="X10" s="160">
        <f>X8*30</f>
        <v>18873.3</v>
      </c>
      <c r="Y10" s="42"/>
      <c r="Z10" s="99" t="s">
        <v>87</v>
      </c>
      <c r="AA10" s="121">
        <f>AA8*Q31</f>
        <v>223.99999999999997</v>
      </c>
      <c r="AB10" s="122"/>
      <c r="AC10" s="51"/>
      <c r="AD10" s="72" t="s">
        <v>91</v>
      </c>
      <c r="AE10" s="115"/>
      <c r="AF10" s="121">
        <f>AA10*30</f>
        <v>6719.9999999999991</v>
      </c>
      <c r="AG10" s="122"/>
      <c r="AH10" s="43"/>
      <c r="AI10" s="161" t="s">
        <v>72</v>
      </c>
      <c r="AJ10" s="164">
        <f>AF12/AJ5</f>
        <v>0.58495334679149913</v>
      </c>
      <c r="AK10" s="165"/>
    </row>
    <row r="11" spans="1:39" ht="21" customHeight="1" x14ac:dyDescent="0.35">
      <c r="A11" s="141"/>
      <c r="B11" s="142"/>
      <c r="C11" s="143"/>
      <c r="D11" s="156"/>
      <c r="E11" s="157"/>
      <c r="F11" s="141"/>
      <c r="G11" s="142"/>
      <c r="H11" s="143"/>
      <c r="I11" s="156"/>
      <c r="J11" s="157"/>
      <c r="K11" s="141"/>
      <c r="L11" s="142"/>
      <c r="M11" s="143"/>
      <c r="N11" s="156"/>
      <c r="O11" s="157"/>
      <c r="P11" s="141"/>
      <c r="Q11" s="142"/>
      <c r="R11" s="143"/>
      <c r="S11" s="106"/>
      <c r="T11" s="106"/>
      <c r="U11" s="51"/>
      <c r="V11" s="106"/>
      <c r="W11" s="106"/>
      <c r="X11" s="160"/>
      <c r="Y11" s="42"/>
      <c r="Z11" s="99"/>
      <c r="AA11" s="123"/>
      <c r="AB11" s="124"/>
      <c r="AC11" s="51"/>
      <c r="AD11" s="73"/>
      <c r="AE11" s="116"/>
      <c r="AF11" s="123"/>
      <c r="AG11" s="124"/>
      <c r="AH11" s="43"/>
      <c r="AI11" s="162"/>
      <c r="AJ11" s="166"/>
      <c r="AK11" s="167"/>
      <c r="AM11" s="47"/>
    </row>
    <row r="12" spans="1:39" ht="21" x14ac:dyDescent="0.35">
      <c r="A12" s="137" t="s">
        <v>60</v>
      </c>
      <c r="B12" s="137"/>
      <c r="C12" s="137"/>
      <c r="D12" s="154">
        <f>D8*Alimentação!Q21/100</f>
        <v>81</v>
      </c>
      <c r="E12" s="155"/>
      <c r="F12" s="137" t="s">
        <v>60</v>
      </c>
      <c r="G12" s="137"/>
      <c r="H12" s="137"/>
      <c r="I12" s="154">
        <f>I8*Q21/100</f>
        <v>117</v>
      </c>
      <c r="J12" s="155"/>
      <c r="K12" s="137" t="s">
        <v>60</v>
      </c>
      <c r="L12" s="137"/>
      <c r="M12" s="137"/>
      <c r="N12" s="154">
        <f>N8*Q21/100</f>
        <v>54</v>
      </c>
      <c r="O12" s="155"/>
      <c r="P12" s="137" t="s">
        <v>60</v>
      </c>
      <c r="Q12" s="137"/>
      <c r="R12" s="137"/>
      <c r="S12" s="106">
        <f>S8*Q21/100</f>
        <v>9</v>
      </c>
      <c r="T12" s="106"/>
      <c r="U12" s="51"/>
      <c r="V12" s="106" t="s">
        <v>92</v>
      </c>
      <c r="W12" s="106"/>
      <c r="X12" s="181">
        <v>1.95</v>
      </c>
      <c r="Y12" s="42"/>
      <c r="AC12" s="51"/>
      <c r="AD12" s="125" t="s">
        <v>69</v>
      </c>
      <c r="AE12" s="125"/>
      <c r="AF12" s="127">
        <f>AF6+AF10</f>
        <v>11040</v>
      </c>
      <c r="AG12" s="127"/>
      <c r="AH12" s="45"/>
      <c r="AI12" s="163"/>
      <c r="AJ12" s="168"/>
      <c r="AK12" s="169"/>
      <c r="AM12" s="47"/>
    </row>
    <row r="13" spans="1:39" ht="21" customHeight="1" x14ac:dyDescent="0.35">
      <c r="A13" s="137"/>
      <c r="B13" s="137"/>
      <c r="C13" s="137"/>
      <c r="D13" s="156"/>
      <c r="E13" s="157"/>
      <c r="F13" s="137"/>
      <c r="G13" s="137"/>
      <c r="H13" s="137"/>
      <c r="I13" s="156"/>
      <c r="J13" s="157"/>
      <c r="K13" s="137"/>
      <c r="L13" s="137"/>
      <c r="M13" s="137"/>
      <c r="N13" s="156"/>
      <c r="O13" s="157"/>
      <c r="P13" s="137"/>
      <c r="Q13" s="137"/>
      <c r="R13" s="137"/>
      <c r="S13" s="106"/>
      <c r="T13" s="106"/>
      <c r="U13" s="51"/>
      <c r="V13" s="106"/>
      <c r="W13" s="106"/>
      <c r="X13" s="181"/>
      <c r="Y13" s="42"/>
      <c r="Z13" s="51"/>
      <c r="AA13" s="51"/>
      <c r="AB13" s="51"/>
      <c r="AC13" s="51"/>
      <c r="AD13" s="126"/>
      <c r="AE13" s="126"/>
      <c r="AF13" s="128"/>
      <c r="AG13" s="128"/>
      <c r="AH13" s="45"/>
      <c r="AI13" s="161" t="s">
        <v>101</v>
      </c>
      <c r="AJ13" s="170">
        <f>(AJ10*100)/X12</f>
        <v>29.997607527769187</v>
      </c>
      <c r="AK13" s="171"/>
      <c r="AM13" s="47"/>
    </row>
    <row r="14" spans="1:39" ht="21" customHeight="1" x14ac:dyDescent="0.35">
      <c r="A14" s="137" t="s">
        <v>93</v>
      </c>
      <c r="B14" s="137"/>
      <c r="C14" s="137"/>
      <c r="D14" s="154">
        <f>D8*30</f>
        <v>4050</v>
      </c>
      <c r="E14" s="155"/>
      <c r="F14" s="137" t="s">
        <v>93</v>
      </c>
      <c r="G14" s="137"/>
      <c r="H14" s="137"/>
      <c r="I14" s="154">
        <f>I8*30</f>
        <v>5850</v>
      </c>
      <c r="J14" s="155"/>
      <c r="K14" s="137" t="s">
        <v>93</v>
      </c>
      <c r="L14" s="137"/>
      <c r="M14" s="137"/>
      <c r="N14" s="154">
        <f>N8*30</f>
        <v>2700</v>
      </c>
      <c r="O14" s="155"/>
      <c r="P14" s="137" t="s">
        <v>93</v>
      </c>
      <c r="Q14" s="137"/>
      <c r="R14" s="137"/>
      <c r="S14" s="106">
        <f>S8*30</f>
        <v>450</v>
      </c>
      <c r="T14" s="106"/>
      <c r="U14" s="51"/>
      <c r="V14" s="106" t="s">
        <v>66</v>
      </c>
      <c r="W14" s="106"/>
      <c r="X14" s="184">
        <f>X12*X10</f>
        <v>36802.934999999998</v>
      </c>
      <c r="Y14" s="44"/>
      <c r="Z14" s="44"/>
      <c r="AA14" s="44"/>
      <c r="AB14" s="44"/>
      <c r="AC14" s="44"/>
      <c r="AD14" s="126"/>
      <c r="AE14" s="126"/>
      <c r="AF14" s="128"/>
      <c r="AG14" s="128"/>
      <c r="AH14" s="44"/>
      <c r="AI14" s="162"/>
      <c r="AJ14" s="172"/>
      <c r="AK14" s="173"/>
      <c r="AM14" s="47"/>
    </row>
    <row r="15" spans="1:39" ht="15.75" customHeight="1" x14ac:dyDescent="0.25">
      <c r="A15" s="137"/>
      <c r="B15" s="137"/>
      <c r="C15" s="137"/>
      <c r="D15" s="156"/>
      <c r="E15" s="157"/>
      <c r="F15" s="137"/>
      <c r="G15" s="137"/>
      <c r="H15" s="137"/>
      <c r="I15" s="156"/>
      <c r="J15" s="157"/>
      <c r="K15" s="137"/>
      <c r="L15" s="137"/>
      <c r="M15" s="137"/>
      <c r="N15" s="156"/>
      <c r="O15" s="157"/>
      <c r="P15" s="137"/>
      <c r="Q15" s="137"/>
      <c r="R15" s="137"/>
      <c r="S15" s="106"/>
      <c r="T15" s="106"/>
      <c r="U15" s="51"/>
      <c r="V15" s="106"/>
      <c r="W15" s="106"/>
      <c r="X15" s="184"/>
      <c r="Y15" s="44"/>
      <c r="Z15" s="44"/>
      <c r="AA15" s="44"/>
      <c r="AB15" s="44"/>
      <c r="AC15" s="44"/>
      <c r="AH15" s="44"/>
      <c r="AI15" s="163"/>
      <c r="AJ15" s="172"/>
      <c r="AK15" s="173"/>
    </row>
    <row r="16" spans="1:39" ht="20.25" x14ac:dyDescent="0.3">
      <c r="A16" s="51"/>
      <c r="B16" s="51"/>
      <c r="C16" s="51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1"/>
      <c r="P16" s="51"/>
      <c r="Q16" s="51"/>
      <c r="R16" s="51"/>
      <c r="S16" s="51"/>
      <c r="T16" s="51"/>
      <c r="U16" s="51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4"/>
      <c r="AK16" s="52"/>
    </row>
    <row r="17" spans="1:41" ht="21" x14ac:dyDescent="0.35">
      <c r="D17" s="35"/>
      <c r="E17" s="35"/>
      <c r="F17" s="35"/>
      <c r="G17" s="49"/>
      <c r="H17" s="35"/>
      <c r="I17" s="35"/>
      <c r="J17" s="35"/>
      <c r="K17" s="35"/>
      <c r="L17" s="35"/>
      <c r="M17" s="35"/>
      <c r="N17" s="35"/>
      <c r="AJ17" s="47"/>
    </row>
    <row r="18" spans="1:41" ht="23.25" x14ac:dyDescent="0.35">
      <c r="A18" s="102" t="s">
        <v>95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"/>
      <c r="V18" s="97" t="s">
        <v>54</v>
      </c>
      <c r="W18" s="97"/>
      <c r="X18" s="97"/>
      <c r="Y18" s="97"/>
      <c r="Z18" s="97"/>
      <c r="AA18" s="97"/>
      <c r="AJ18" s="47"/>
    </row>
    <row r="19" spans="1:41" ht="23.25" customHeight="1" x14ac:dyDescent="0.25">
      <c r="A19" s="113" t="s">
        <v>96</v>
      </c>
      <c r="B19" s="113"/>
      <c r="C19" s="113"/>
      <c r="D19" s="113"/>
      <c r="E19" s="113"/>
      <c r="F19" s="113"/>
      <c r="G19" s="113"/>
      <c r="H19" s="113"/>
      <c r="J19" s="102" t="s">
        <v>73</v>
      </c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V19" s="97"/>
      <c r="W19" s="97"/>
      <c r="X19" s="97"/>
      <c r="Y19" s="97"/>
      <c r="Z19" s="97"/>
      <c r="AA19" s="97"/>
      <c r="AJ19" s="46"/>
    </row>
    <row r="20" spans="1:41" x14ac:dyDescent="0.25">
      <c r="A20" s="113"/>
      <c r="B20" s="113"/>
      <c r="C20" s="113"/>
      <c r="D20" s="113"/>
      <c r="E20" s="113"/>
      <c r="F20" s="113"/>
      <c r="G20" s="113"/>
      <c r="H20" s="113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V20" s="97"/>
      <c r="W20" s="97"/>
      <c r="X20" s="97"/>
      <c r="Y20" s="97"/>
      <c r="Z20" s="97"/>
      <c r="AA20" s="97"/>
    </row>
    <row r="21" spans="1:41" s="56" customFormat="1" ht="20.25" x14ac:dyDescent="0.3">
      <c r="A21" s="81" t="s">
        <v>47</v>
      </c>
      <c r="B21" s="81"/>
      <c r="C21" s="81"/>
      <c r="D21" s="81"/>
      <c r="E21" s="81"/>
      <c r="F21" s="100">
        <f>(D10+I10+N10)*100/Q28</f>
        <v>186.66666666666666</v>
      </c>
      <c r="G21" s="100"/>
      <c r="H21" s="100"/>
      <c r="I21" s="1"/>
      <c r="J21" s="105" t="s">
        <v>62</v>
      </c>
      <c r="K21" s="105"/>
      <c r="L21" s="105"/>
      <c r="M21" s="105"/>
      <c r="N21" s="105"/>
      <c r="O21" s="105"/>
      <c r="P21" s="105"/>
      <c r="Q21" s="103">
        <v>60</v>
      </c>
      <c r="R21" s="103"/>
      <c r="S21" s="103"/>
      <c r="T21" s="103"/>
      <c r="V21" s="98"/>
      <c r="W21" s="98"/>
      <c r="X21" s="98"/>
      <c r="Y21" s="98"/>
      <c r="Z21" s="98"/>
      <c r="AA21" s="98"/>
    </row>
    <row r="22" spans="1:41" ht="20.25" customHeight="1" x14ac:dyDescent="0.3">
      <c r="A22" s="99"/>
      <c r="B22" s="99"/>
      <c r="C22" s="99"/>
      <c r="D22" s="99"/>
      <c r="E22" s="99"/>
      <c r="F22" s="101"/>
      <c r="G22" s="101"/>
      <c r="H22" s="101"/>
      <c r="J22" s="106" t="s">
        <v>63</v>
      </c>
      <c r="K22" s="106"/>
      <c r="L22" s="106"/>
      <c r="M22" s="106"/>
      <c r="N22" s="106"/>
      <c r="O22" s="106"/>
      <c r="P22" s="106"/>
      <c r="Q22" s="104">
        <v>40</v>
      </c>
      <c r="R22" s="104"/>
      <c r="S22" s="104"/>
      <c r="T22" s="104"/>
      <c r="V22" s="88" t="s">
        <v>97</v>
      </c>
      <c r="W22" s="89"/>
      <c r="X22" s="89"/>
      <c r="Y22" s="89"/>
      <c r="Z22" s="89"/>
      <c r="AA22" s="90"/>
    </row>
    <row r="23" spans="1:41" ht="21" customHeight="1" x14ac:dyDescent="0.35">
      <c r="A23" s="99"/>
      <c r="B23" s="99"/>
      <c r="C23" s="99"/>
      <c r="D23" s="99"/>
      <c r="E23" s="99"/>
      <c r="F23" s="101"/>
      <c r="G23" s="101"/>
      <c r="H23" s="101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V23" s="91"/>
      <c r="W23" s="92"/>
      <c r="X23" s="92"/>
      <c r="Y23" s="92"/>
      <c r="Z23" s="92"/>
      <c r="AA23" s="93"/>
      <c r="AM23" s="47"/>
    </row>
    <row r="24" spans="1:41" ht="21" customHeight="1" x14ac:dyDescent="0.35">
      <c r="A24" s="99" t="s">
        <v>48</v>
      </c>
      <c r="B24" s="99"/>
      <c r="C24" s="99"/>
      <c r="D24" s="99"/>
      <c r="E24" s="99"/>
      <c r="F24" s="101">
        <f>(D12+I12+N12)*100/Q29</f>
        <v>720</v>
      </c>
      <c r="G24" s="101"/>
      <c r="H24" s="101"/>
      <c r="J24" s="107" t="s">
        <v>64</v>
      </c>
      <c r="K24" s="108"/>
      <c r="L24" s="108"/>
      <c r="M24" s="108"/>
      <c r="N24" s="108"/>
      <c r="O24" s="108"/>
      <c r="P24" s="109"/>
      <c r="Q24" s="104">
        <v>500</v>
      </c>
      <c r="R24" s="104"/>
      <c r="S24" s="104"/>
      <c r="T24" s="104"/>
      <c r="V24" s="91"/>
      <c r="W24" s="92"/>
      <c r="X24" s="92"/>
      <c r="Y24" s="92"/>
      <c r="Z24" s="92"/>
      <c r="AA24" s="93"/>
      <c r="AM24" s="47"/>
    </row>
    <row r="25" spans="1:41" ht="21" customHeight="1" x14ac:dyDescent="0.35">
      <c r="A25" s="99"/>
      <c r="B25" s="99"/>
      <c r="C25" s="99"/>
      <c r="D25" s="99"/>
      <c r="E25" s="99"/>
      <c r="F25" s="101"/>
      <c r="G25" s="101"/>
      <c r="H25" s="101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V25" s="91"/>
      <c r="W25" s="92"/>
      <c r="X25" s="92"/>
      <c r="Y25" s="92"/>
      <c r="Z25" s="92"/>
      <c r="AA25" s="93"/>
      <c r="AM25" s="47"/>
    </row>
    <row r="26" spans="1:41" ht="23.25" customHeight="1" x14ac:dyDescent="0.35">
      <c r="A26" s="99"/>
      <c r="B26" s="99"/>
      <c r="C26" s="99"/>
      <c r="D26" s="99"/>
      <c r="E26" s="99"/>
      <c r="F26" s="101"/>
      <c r="G26" s="101"/>
      <c r="H26" s="101"/>
      <c r="J26" s="107" t="s">
        <v>79</v>
      </c>
      <c r="K26" s="108"/>
      <c r="L26" s="108"/>
      <c r="M26" s="108"/>
      <c r="N26" s="108"/>
      <c r="O26" s="108"/>
      <c r="P26" s="109"/>
      <c r="Q26" s="104">
        <v>3</v>
      </c>
      <c r="R26" s="104"/>
      <c r="S26" s="104"/>
      <c r="T26" s="104"/>
      <c r="V26" s="91"/>
      <c r="W26" s="92"/>
      <c r="X26" s="92"/>
      <c r="Y26" s="92"/>
      <c r="Z26" s="92"/>
      <c r="AA26" s="93"/>
      <c r="AM26" s="47"/>
      <c r="AO26" s="48"/>
    </row>
    <row r="27" spans="1:41" ht="21" customHeight="1" x14ac:dyDescent="0.35">
      <c r="A27" s="40"/>
      <c r="B27" s="40"/>
      <c r="C27" s="40"/>
      <c r="J27" s="107" t="s">
        <v>49</v>
      </c>
      <c r="K27" s="108"/>
      <c r="L27" s="108"/>
      <c r="M27" s="108"/>
      <c r="N27" s="108"/>
      <c r="O27" s="108"/>
      <c r="P27" s="109"/>
      <c r="Q27" s="104">
        <v>29</v>
      </c>
      <c r="R27" s="104"/>
      <c r="S27" s="104"/>
      <c r="T27" s="104"/>
      <c r="V27" s="91"/>
      <c r="W27" s="92"/>
      <c r="X27" s="92"/>
      <c r="Y27" s="92"/>
      <c r="Z27" s="92"/>
      <c r="AA27" s="93"/>
      <c r="AM27" s="47"/>
    </row>
    <row r="28" spans="1:41" ht="23.25" customHeight="1" x14ac:dyDescent="0.35">
      <c r="A28" s="40"/>
      <c r="B28" s="40"/>
      <c r="C28" s="40"/>
      <c r="J28" s="107" t="s">
        <v>80</v>
      </c>
      <c r="K28" s="108"/>
      <c r="L28" s="108"/>
      <c r="M28" s="108"/>
      <c r="N28" s="108"/>
      <c r="O28" s="108"/>
      <c r="P28" s="109"/>
      <c r="Q28" s="104">
        <v>90</v>
      </c>
      <c r="R28" s="104"/>
      <c r="S28" s="104"/>
      <c r="T28" s="104"/>
      <c r="V28" s="91"/>
      <c r="W28" s="92"/>
      <c r="X28" s="92"/>
      <c r="Y28" s="92"/>
      <c r="Z28" s="92"/>
      <c r="AA28" s="93"/>
      <c r="AM28" s="47"/>
    </row>
    <row r="29" spans="1:41" ht="21" customHeight="1" x14ac:dyDescent="0.35">
      <c r="A29" s="40"/>
      <c r="B29" s="40"/>
      <c r="C29" s="40"/>
      <c r="J29" s="107" t="s">
        <v>81</v>
      </c>
      <c r="K29" s="108"/>
      <c r="L29" s="108"/>
      <c r="M29" s="108"/>
      <c r="N29" s="108"/>
      <c r="O29" s="108"/>
      <c r="P29" s="109"/>
      <c r="Q29" s="104">
        <v>35</v>
      </c>
      <c r="R29" s="104"/>
      <c r="S29" s="104"/>
      <c r="T29" s="104"/>
      <c r="V29" s="91"/>
      <c r="W29" s="92"/>
      <c r="X29" s="92"/>
      <c r="Y29" s="92"/>
      <c r="Z29" s="92"/>
      <c r="AA29" s="93"/>
      <c r="AM29" s="47"/>
    </row>
    <row r="30" spans="1:41" ht="21" customHeight="1" x14ac:dyDescent="0.35">
      <c r="A30" s="40"/>
      <c r="B30" s="40"/>
      <c r="C30" s="40"/>
      <c r="J30" s="107"/>
      <c r="K30" s="108"/>
      <c r="L30" s="108"/>
      <c r="M30" s="108"/>
      <c r="N30" s="108"/>
      <c r="O30" s="108"/>
      <c r="P30" s="108"/>
      <c r="Q30" s="108"/>
      <c r="R30" s="108"/>
      <c r="S30" s="108"/>
      <c r="T30" s="109"/>
      <c r="V30" s="91"/>
      <c r="W30" s="92"/>
      <c r="X30" s="92"/>
      <c r="Y30" s="92"/>
      <c r="Z30" s="92"/>
      <c r="AA30" s="93"/>
    </row>
    <row r="31" spans="1:41" ht="21" customHeight="1" x14ac:dyDescent="0.35">
      <c r="A31" s="40"/>
      <c r="B31" s="40"/>
      <c r="C31" s="40"/>
      <c r="J31" s="107" t="s">
        <v>82</v>
      </c>
      <c r="K31" s="108"/>
      <c r="L31" s="108"/>
      <c r="M31" s="108"/>
      <c r="N31" s="108"/>
      <c r="O31" s="108"/>
      <c r="P31" s="109"/>
      <c r="Q31" s="114">
        <v>1.2</v>
      </c>
      <c r="R31" s="114"/>
      <c r="S31" s="114"/>
      <c r="T31" s="114"/>
      <c r="V31" s="91"/>
      <c r="W31" s="92"/>
      <c r="X31" s="92"/>
      <c r="Y31" s="92"/>
      <c r="Z31" s="92"/>
      <c r="AA31" s="93"/>
    </row>
    <row r="32" spans="1:41" ht="21" customHeight="1" x14ac:dyDescent="0.35">
      <c r="A32" s="40"/>
      <c r="B32" s="40"/>
      <c r="C32" s="40"/>
      <c r="J32" s="110" t="s">
        <v>83</v>
      </c>
      <c r="K32" s="111"/>
      <c r="L32" s="111"/>
      <c r="M32" s="111"/>
      <c r="N32" s="111"/>
      <c r="O32" s="111"/>
      <c r="P32" s="112"/>
      <c r="Q32" s="114">
        <v>0.2</v>
      </c>
      <c r="R32" s="114"/>
      <c r="S32" s="114"/>
      <c r="T32" s="114"/>
      <c r="V32" s="94"/>
      <c r="W32" s="95"/>
      <c r="X32" s="95"/>
      <c r="Y32" s="95"/>
      <c r="Z32" s="95"/>
      <c r="AA32" s="96"/>
    </row>
    <row r="33" spans="1:5" ht="21" x14ac:dyDescent="0.35">
      <c r="A33" s="40"/>
      <c r="B33" s="40"/>
      <c r="C33" s="40"/>
    </row>
    <row r="34" spans="1:5" ht="21" x14ac:dyDescent="0.35">
      <c r="A34" s="40"/>
      <c r="B34" s="40"/>
      <c r="C34" s="40"/>
    </row>
    <row r="35" spans="1:5" ht="21" x14ac:dyDescent="0.35">
      <c r="A35" s="40"/>
      <c r="B35" s="40"/>
      <c r="C35" s="40"/>
    </row>
    <row r="36" spans="1:5" x14ac:dyDescent="0.25">
      <c r="C36" s="1"/>
      <c r="D36" s="1"/>
      <c r="E36" s="1"/>
    </row>
  </sheetData>
  <mergeCells count="127">
    <mergeCell ref="AJ7:AK8"/>
    <mergeCell ref="AI2:AK4"/>
    <mergeCell ref="AI7:AI8"/>
    <mergeCell ref="X12:X13"/>
    <mergeCell ref="X4:X5"/>
    <mergeCell ref="X6:X7"/>
    <mergeCell ref="X14:X15"/>
    <mergeCell ref="V12:W13"/>
    <mergeCell ref="V14:W15"/>
    <mergeCell ref="X8:X9"/>
    <mergeCell ref="I4:J5"/>
    <mergeCell ref="F6:H7"/>
    <mergeCell ref="I6:J7"/>
    <mergeCell ref="K2:O3"/>
    <mergeCell ref="K4:M5"/>
    <mergeCell ref="N4:O5"/>
    <mergeCell ref="K6:M7"/>
    <mergeCell ref="N6:O7"/>
    <mergeCell ref="F14:H15"/>
    <mergeCell ref="I14:J15"/>
    <mergeCell ref="K14:M15"/>
    <mergeCell ref="N14:O15"/>
    <mergeCell ref="F8:H9"/>
    <mergeCell ref="I8:J9"/>
    <mergeCell ref="F10:H11"/>
    <mergeCell ref="I10:J11"/>
    <mergeCell ref="F12:H13"/>
    <mergeCell ref="I12:J13"/>
    <mergeCell ref="K8:M9"/>
    <mergeCell ref="N8:O9"/>
    <mergeCell ref="K10:M11"/>
    <mergeCell ref="N10:O11"/>
    <mergeCell ref="K12:M13"/>
    <mergeCell ref="N12:O13"/>
    <mergeCell ref="S6:T7"/>
    <mergeCell ref="S8:T9"/>
    <mergeCell ref="S10:T11"/>
    <mergeCell ref="S12:T13"/>
    <mergeCell ref="S14:T15"/>
    <mergeCell ref="V2:X3"/>
    <mergeCell ref="A2:E3"/>
    <mergeCell ref="A14:C15"/>
    <mergeCell ref="D4:E5"/>
    <mergeCell ref="D6:E7"/>
    <mergeCell ref="D8:E9"/>
    <mergeCell ref="D10:E11"/>
    <mergeCell ref="D12:E13"/>
    <mergeCell ref="D14:E15"/>
    <mergeCell ref="P2:T3"/>
    <mergeCell ref="P4:R5"/>
    <mergeCell ref="P6:R7"/>
    <mergeCell ref="A4:C5"/>
    <mergeCell ref="A6:C7"/>
    <mergeCell ref="A8:C9"/>
    <mergeCell ref="A10:C11"/>
    <mergeCell ref="A12:C13"/>
    <mergeCell ref="F2:J3"/>
    <mergeCell ref="F4:H5"/>
    <mergeCell ref="A1:T1"/>
    <mergeCell ref="A18:T18"/>
    <mergeCell ref="A19:H20"/>
    <mergeCell ref="Q28:T28"/>
    <mergeCell ref="Q29:T29"/>
    <mergeCell ref="Q31:T31"/>
    <mergeCell ref="Q32:T32"/>
    <mergeCell ref="J30:T30"/>
    <mergeCell ref="AD10:AE11"/>
    <mergeCell ref="AD12:AE14"/>
    <mergeCell ref="AD4:AE5"/>
    <mergeCell ref="AD6:AE7"/>
    <mergeCell ref="AD8:AE9"/>
    <mergeCell ref="Z4:Z5"/>
    <mergeCell ref="AA4:AB5"/>
    <mergeCell ref="Z6:Z7"/>
    <mergeCell ref="AA6:AB7"/>
    <mergeCell ref="Z10:Z11"/>
    <mergeCell ref="AA10:AB11"/>
    <mergeCell ref="P8:R9"/>
    <mergeCell ref="P10:R11"/>
    <mergeCell ref="P12:R13"/>
    <mergeCell ref="P14:R15"/>
    <mergeCell ref="S4:T5"/>
    <mergeCell ref="Q27:T27"/>
    <mergeCell ref="J25:T25"/>
    <mergeCell ref="J26:P26"/>
    <mergeCell ref="J27:P27"/>
    <mergeCell ref="J28:P28"/>
    <mergeCell ref="J29:P29"/>
    <mergeCell ref="J31:P31"/>
    <mergeCell ref="J32:P32"/>
    <mergeCell ref="J24:P24"/>
    <mergeCell ref="A21:E23"/>
    <mergeCell ref="A24:E26"/>
    <mergeCell ref="F21:H23"/>
    <mergeCell ref="F24:H26"/>
    <mergeCell ref="J19:T20"/>
    <mergeCell ref="Q21:T21"/>
    <mergeCell ref="Q22:T22"/>
    <mergeCell ref="J21:P21"/>
    <mergeCell ref="J22:P22"/>
    <mergeCell ref="J23:T23"/>
    <mergeCell ref="Q24:T24"/>
    <mergeCell ref="Q26:T26"/>
    <mergeCell ref="V1:AK1"/>
    <mergeCell ref="AI5:AI6"/>
    <mergeCell ref="AJ5:AK6"/>
    <mergeCell ref="AA8:AB9"/>
    <mergeCell ref="Z8:Z9"/>
    <mergeCell ref="Z2:AB3"/>
    <mergeCell ref="AD2:AG3"/>
    <mergeCell ref="V22:AA32"/>
    <mergeCell ref="V18:AA21"/>
    <mergeCell ref="AF4:AG5"/>
    <mergeCell ref="AF6:AG7"/>
    <mergeCell ref="AF8:AG9"/>
    <mergeCell ref="AF10:AG11"/>
    <mergeCell ref="AF12:AG14"/>
    <mergeCell ref="X10:X11"/>
    <mergeCell ref="V8:W9"/>
    <mergeCell ref="V10:W11"/>
    <mergeCell ref="V4:W5"/>
    <mergeCell ref="V6:W7"/>
    <mergeCell ref="AI9:AK9"/>
    <mergeCell ref="AI10:AI12"/>
    <mergeCell ref="AJ10:AK12"/>
    <mergeCell ref="AI13:AI15"/>
    <mergeCell ref="AJ13:AK15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Menu</vt:lpstr>
      <vt:lpstr>Controle Animal</vt:lpstr>
      <vt:lpstr>Alimentação</vt:lpstr>
      <vt:lpstr>'Controle Animal'!Criterios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marccos maciel</dc:creator>
  <cp:lastModifiedBy>Windows User</cp:lastModifiedBy>
  <cp:lastPrinted>2020-11-22T21:37:09Z</cp:lastPrinted>
  <dcterms:created xsi:type="dcterms:W3CDTF">2019-08-20T23:20:41Z</dcterms:created>
  <dcterms:modified xsi:type="dcterms:W3CDTF">2020-12-17T21:56:21Z</dcterms:modified>
</cp:coreProperties>
</file>